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 xml:space="preserve">Колона првоуписаних предмета 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<sst xmlns="http://schemas.openxmlformats.org/spreadsheetml/2006/main" count="562" uniqueCount="176">
  <si>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</si>
  <si>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</si>
  <si>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</si>
  <si>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</si>
  <si>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</si>
  <si>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</si>
  <si>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</si>
  <si>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</si>
  <si>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</si>
  <si>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</si>
  <si>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</si>
  <si>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</si>
  <si>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</si>
  <si>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</si>
  <si>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</si>
  <si>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</si>
  <si>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</si>
  <si>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</si>
  <si>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</si>
  <si>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</si>
  <si>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</si>
  <si>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</si>
  <si>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</si>
  <si>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</si>
  <si>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</si>
  <si>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</si>
  <si>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</si>
  <si>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</si>
  <si>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</si>
  <si>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</si>
  <si>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</si>
  <si>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</si>
  <si>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</si>
  <si>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</si>
  <si>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</si>
  <si>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</si>
  <si>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</si>
  <si>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</si>
  <si>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</si>
  <si>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</si>
  <si>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</si>
  <si>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</si>
  <si>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</si>
  <si>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</si>
  <si>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</si>
  <si>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</si>
  <si>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</si>
  <si>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</si>
  <si>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</si>
  <si>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</si>
  <si>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</si>
  <si>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</si>
  <si>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</si>
  <si>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</si>
  <si>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</si>
  <si>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</si>
  <si>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</si>
  <si>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</si>
  <si>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</si>
  <si>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</si>
  <si>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</si>
  <si>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</si>
  <si>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</si>
  <si>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</si>
  <si>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</si>
  <si>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</si>
  <si>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</si>
  <si>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</si>
  <si>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</si>
  <si>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</si>
  <si>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</si>
  <si>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</si>
  <si>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</si>
  <si>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</si>
  <si>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</si>
  <si>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</si>
  <si>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</si>
  <si>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</si>
  <si>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</si>
  <si>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</si>
  <si>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</si>
  <si>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</si>
  <si>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</si>
  <si>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</si>
  <si>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</si>
  <si>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</si>
  <si>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</si>
  <si>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</si>
  <si>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</si>
  <si>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</si>
  <si>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</si>
  <si>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</si>
  <si>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</si>
  <si>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</si>
  <si>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</si>
  <si>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</si>
  <si>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</si>
  <si>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</si>
  <si>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</si>
  <si>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</si>
  <si>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</si>
  <si>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</si>
  <si>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</si>
  <si>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</si>
  <si>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</si>
  <si>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</si>
  <si>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</si>
  <si>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</si>
  <si>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</si>
  <si>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</si>
  <si>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</si>
  <si>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</si>
  <si>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</si>
  <si>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</si>
  <si>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</si>
  <si>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</si>
  <si>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</si>
  <si>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</si>
  <si>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</si>
  <si>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</si>
  <si>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</si>
  <si>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</si>
  <si>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</si>
  <si>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 (2018)</t>
    </r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</si>
  <si>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</si>
  <si>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</si>
  <si>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</si>
  <si>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</si>
  <si>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</si>
  <si>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Економика прир. и прив. ресурса</t>
  </si>
  <si>
    <t>- Туризам и животна средина</t>
  </si>
  <si>
    <t>- Привредно право</t>
  </si>
  <si>
    <t>- Истраживање тржишта</t>
  </si>
  <si>
    <t>- Менаџмент у спољној трг.</t>
  </si>
  <si>
    <t>- Пословне финансије</t>
  </si>
  <si>
    <t>- Међународне финансије</t>
  </si>
  <si>
    <t>Теорија и анализа економске политике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</si>
  <si>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</si>
  <si>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</si>
  <si>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</si>
  <si>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</si>
  <si>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</si>
  <si>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</si>
  <si>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- Ревизија фин. извештаја</t>
  </si>
  <si>
    <t>- Теорија одлучивања</t>
  </si>
  <si>
    <t>- Моделирање ризика</t>
  </si>
  <si>
    <t>- Буџет. и пор. рачун.</t>
  </si>
  <si>
    <t>- Економика индустрије</t>
  </si>
  <si>
    <t>- Друш. одг. и посл. етика</t>
  </si>
  <si>
    <t>- Теор. и анал. ек .пол.</t>
  </si>
  <si>
    <t>- Основе берз. пословања</t>
  </si>
  <si>
    <t>Ревизија финансијских извештаја</t>
  </si>
  <si>
    <t>Буџетско и пореско рачуноводство</t>
  </si>
  <si>
    <t>- Предузетнички менаџмент</t>
  </si>
  <si>
    <t>- Платни промет</t>
  </si>
  <si>
    <t>Предузетнички менаџмент</t>
  </si>
  <si>
    <t>Теорија одлучивања</t>
  </si>
  <si>
    <t>Менаџмент у трговини</t>
  </si>
  <si>
    <t>Друш. одгов. и пословна етика</t>
  </si>
  <si>
    <t>- Међународни маркетинг</t>
  </si>
  <si>
    <t>- Банкарство</t>
  </si>
  <si>
    <t>- Директни маркетинг</t>
  </si>
  <si>
    <t>- Упр. посл. перформан.</t>
  </si>
  <si>
    <t>- Теорија и ан. ек. полит.</t>
  </si>
  <si>
    <t>Међународни маркетинг</t>
  </si>
  <si>
    <t>Економика. и орг. трг. предузећа</t>
  </si>
  <si>
    <t>Директни маркетинг</t>
  </si>
  <si>
    <t>Туризам и животна средина</t>
  </si>
  <si>
    <t>Страни језик 4</t>
  </si>
  <si>
    <t>-Ек. прир. и прив. ресурса</t>
  </si>
  <si>
    <t>ЕСПБ IV година</t>
  </si>
  <si>
    <t>укупно IV година</t>
  </si>
  <si>
    <t>Завршни рад</t>
  </si>
  <si>
    <t>САМОФИНАНСИРАЊЕ</t>
  </si>
  <si>
    <t>I рата (30%)</t>
  </si>
  <si>
    <t>2- 7. рата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</si>
</sst>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8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top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49" fillId="0" borderId="14" xfId="0" applyNumberFormat="1" applyFont="1" applyBorder="1" applyAlignment="1">
      <alignment vertical="center" wrapText="1"/>
    </xf>
    <xf numFmtId="187" fontId="27" fillId="33" borderId="20" xfId="0" applyNumberFormat="1" applyFont="1" applyFill="1" applyBorder="1" applyAlignment="1">
      <alignment horizontal="center" vertical="center" shrinkToFit="1"/>
    </xf>
    <xf numFmtId="187" fontId="27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0" fontId="46" fillId="9" borderId="20" xfId="0" applyFont="1" applyFill="1" applyBorder="1" applyAlignment="1">
      <alignment horizontal="center" vertical="center" wrapText="1"/>
    </xf>
    <xf numFmtId="0" fontId="46" fillId="14" borderId="17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181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9" borderId="15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187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87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indent="1"/>
    </xf>
    <xf numFmtId="187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/>
    </xf>
    <xf numFmtId="174" fontId="6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19" xfId="0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181" fontId="46" fillId="9" borderId="23" xfId="0" applyNumberFormat="1" applyFont="1" applyFill="1" applyBorder="1" applyAlignment="1">
      <alignment horizontal="center" vertical="center"/>
    </xf>
    <xf numFmtId="181" fontId="46" fillId="9" borderId="10" xfId="0" applyNumberFormat="1" applyFont="1" applyFill="1" applyBorder="1" applyAlignment="1">
      <alignment horizontal="center" vertical="center"/>
    </xf>
    <xf numFmtId="0" fontId="50" fillId="27" borderId="23" xfId="0" applyFont="1" applyFill="1" applyBorder="1" applyAlignment="1">
      <alignment horizontal="center" vertical="center" wrapText="1"/>
    </xf>
    <xf numFmtId="0" fontId="50" fillId="27" borderId="2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1" fontId="46" fillId="14" borderId="23" xfId="0" applyNumberFormat="1" applyFont="1" applyFill="1" applyBorder="1" applyAlignment="1">
      <alignment horizontal="center" vertical="center"/>
    </xf>
    <xf numFmtId="181" fontId="46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87" fontId="51" fillId="0" borderId="21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52" fillId="34" borderId="23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46" fillId="0" borderId="13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  <xf numFmtId="0" fontId="49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187" fontId="51" fillId="0" borderId="23" xfId="0" applyNumberFormat="1" applyFont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187" fontId="51" fillId="0" borderId="21" xfId="0" applyNumberFormat="1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G32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6.421875" style="0" customWidth="1"/>
    <col min="17" max="17" width="13.00390625" style="0" customWidth="1"/>
    <col min="18" max="18" width="6.57421875" style="0" customWidth="1"/>
    <col min="19" max="19" width="8.00390625" style="0" customWidth="1"/>
    <col min="20" max="20" width="4.00390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5" t="s">
        <v>118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ht="15.75" customHeight="1" thickBot="1"/>
    <row r="4" spans="2:24" ht="15.75" customHeight="1" thickBot="1">
      <c r="B4" s="109" t="s">
        <v>0</v>
      </c>
      <c r="C4" s="110"/>
      <c r="D4" s="110"/>
      <c r="E4" s="111"/>
      <c r="F4" s="109" t="s">
        <v>2</v>
      </c>
      <c r="G4" s="110"/>
      <c r="H4" s="110"/>
      <c r="I4" s="110"/>
      <c r="J4" s="111"/>
      <c r="K4" s="101" t="s">
        <v>54</v>
      </c>
      <c r="L4" s="102"/>
      <c r="M4" s="102"/>
      <c r="N4" s="102"/>
      <c r="O4" s="103"/>
      <c r="P4" s="101" t="s">
        <v>124</v>
      </c>
      <c r="Q4" s="102"/>
      <c r="R4" s="102"/>
      <c r="S4" s="103"/>
      <c r="U4" s="104" t="s">
        <v>91</v>
      </c>
      <c r="V4" s="104"/>
      <c r="W4" s="104" t="s">
        <v>92</v>
      </c>
      <c r="X4" s="104"/>
    </row>
    <row r="5" spans="2:24" ht="16.5" customHeight="1" thickBot="1">
      <c r="B5" s="97" t="s">
        <v>23</v>
      </c>
      <c r="C5" s="98"/>
      <c r="D5" s="33"/>
      <c r="E5" s="1" t="s">
        <v>1</v>
      </c>
      <c r="F5" s="97" t="s">
        <v>23</v>
      </c>
      <c r="G5" s="98"/>
      <c r="H5" s="33"/>
      <c r="I5" s="36"/>
      <c r="J5" s="1" t="s">
        <v>1</v>
      </c>
      <c r="K5" s="97" t="s">
        <v>23</v>
      </c>
      <c r="L5" s="98"/>
      <c r="M5" s="65"/>
      <c r="N5" s="69"/>
      <c r="O5" s="25" t="s">
        <v>1</v>
      </c>
      <c r="P5" s="97" t="s">
        <v>23</v>
      </c>
      <c r="Q5" s="98"/>
      <c r="R5" s="69"/>
      <c r="S5" s="25" t="s">
        <v>1</v>
      </c>
      <c r="U5" s="95">
        <v>1280</v>
      </c>
      <c r="V5" s="96"/>
      <c r="W5" s="105">
        <v>1600</v>
      </c>
      <c r="X5" s="106"/>
    </row>
    <row r="6" spans="2:33" ht="15.75" customHeight="1">
      <c r="B6" s="99" t="s">
        <v>3</v>
      </c>
      <c r="C6" s="100"/>
      <c r="D6" s="34"/>
      <c r="E6" s="9">
        <v>7</v>
      </c>
      <c r="F6" s="108" t="s">
        <v>112</v>
      </c>
      <c r="G6" s="108"/>
      <c r="H6" s="34"/>
      <c r="I6" s="37"/>
      <c r="J6" s="2">
        <v>7</v>
      </c>
      <c r="K6" s="99" t="s">
        <v>55</v>
      </c>
      <c r="L6" s="100"/>
      <c r="M6" s="66"/>
      <c r="N6" s="37"/>
      <c r="O6" s="2">
        <v>7</v>
      </c>
      <c r="P6" s="99" t="s">
        <v>125</v>
      </c>
      <c r="Q6" s="100"/>
      <c r="R6" s="37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71" t="b">
        <v>0</v>
      </c>
      <c r="Y6" s="11">
        <f>IF(X6,J6,0)</f>
        <v>0</v>
      </c>
      <c r="Z6" s="11" t="b">
        <v>0</v>
      </c>
      <c r="AA6" s="11">
        <f>IF(Z6,O6,0)</f>
        <v>0</v>
      </c>
      <c r="AB6" s="11" t="b">
        <v>0</v>
      </c>
      <c r="AC6" s="11">
        <f>IF(AB6,O6,0)</f>
        <v>0</v>
      </c>
      <c r="AD6" s="71" t="b">
        <v>0</v>
      </c>
      <c r="AE6" s="11">
        <f aca="true" t="shared" si="2" ref="AE6:AE15">IF(AD6,S6,0)</f>
        <v>0</v>
      </c>
      <c r="AF6" s="27"/>
      <c r="AG6" s="27"/>
    </row>
    <row r="7" spans="2:33" ht="15.75" customHeight="1">
      <c r="B7" s="76" t="s">
        <v>4</v>
      </c>
      <c r="C7" s="77"/>
      <c r="D7" s="35"/>
      <c r="E7" s="2">
        <v>8</v>
      </c>
      <c r="F7" s="77" t="s">
        <v>5</v>
      </c>
      <c r="G7" s="77"/>
      <c r="H7" s="35"/>
      <c r="I7" s="38"/>
      <c r="J7" s="2">
        <v>7</v>
      </c>
      <c r="K7" s="76" t="s">
        <v>94</v>
      </c>
      <c r="L7" s="77"/>
      <c r="M7" s="67"/>
      <c r="N7" s="38"/>
      <c r="O7" s="2">
        <v>7</v>
      </c>
      <c r="P7" s="76" t="s">
        <v>126</v>
      </c>
      <c r="Q7" s="77"/>
      <c r="R7" s="38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71" t="b">
        <v>0</v>
      </c>
      <c r="Y7" s="11">
        <f aca="true" t="shared" si="3" ref="Y7:Y15">IF(X7,J7,0)</f>
        <v>0</v>
      </c>
      <c r="Z7" s="11" t="b">
        <v>0</v>
      </c>
      <c r="AA7" s="11">
        <f aca="true" t="shared" si="4" ref="AA7:AA15">IF(Z7,O7,0)</f>
        <v>0</v>
      </c>
      <c r="AB7" s="11" t="b">
        <v>0</v>
      </c>
      <c r="AC7" s="11">
        <f aca="true" t="shared" si="5" ref="AC7:AC15">IF(AB7,O7,0)</f>
        <v>0</v>
      </c>
      <c r="AD7" s="72" t="b">
        <v>0</v>
      </c>
      <c r="AE7" s="11">
        <f t="shared" si="2"/>
        <v>0</v>
      </c>
      <c r="AF7" s="27"/>
      <c r="AG7" s="27"/>
    </row>
    <row r="8" spans="2:33" ht="15.75" customHeight="1">
      <c r="B8" s="76" t="s">
        <v>6</v>
      </c>
      <c r="C8" s="77"/>
      <c r="D8" s="35"/>
      <c r="E8" s="2">
        <v>7</v>
      </c>
      <c r="F8" s="77" t="s">
        <v>7</v>
      </c>
      <c r="G8" s="77"/>
      <c r="H8" s="35"/>
      <c r="I8" s="38"/>
      <c r="J8" s="2">
        <v>7</v>
      </c>
      <c r="K8" s="76" t="s">
        <v>57</v>
      </c>
      <c r="L8" s="77"/>
      <c r="M8" s="67"/>
      <c r="N8" s="38"/>
      <c r="O8" s="2">
        <v>7</v>
      </c>
      <c r="P8" s="76" t="s">
        <v>127</v>
      </c>
      <c r="Q8" s="77"/>
      <c r="R8" s="38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71" t="b">
        <v>0</v>
      </c>
      <c r="Y8" s="11">
        <f t="shared" si="3"/>
        <v>0</v>
      </c>
      <c r="Z8" s="11" t="b">
        <v>0</v>
      </c>
      <c r="AA8" s="11">
        <f t="shared" si="4"/>
        <v>0</v>
      </c>
      <c r="AB8" s="11" t="b">
        <v>0</v>
      </c>
      <c r="AC8" s="11">
        <f t="shared" si="5"/>
        <v>0</v>
      </c>
      <c r="AD8" s="71" t="b">
        <v>0</v>
      </c>
      <c r="AE8" s="11">
        <f t="shared" si="2"/>
        <v>0</v>
      </c>
      <c r="AF8" s="27"/>
      <c r="AG8" s="27"/>
    </row>
    <row r="9" spans="2:33" ht="15.75" customHeight="1">
      <c r="B9" s="76" t="s">
        <v>8</v>
      </c>
      <c r="C9" s="77"/>
      <c r="D9" s="35"/>
      <c r="E9" s="2">
        <v>7</v>
      </c>
      <c r="F9" s="77" t="s">
        <v>9</v>
      </c>
      <c r="G9" s="77"/>
      <c r="H9" s="35"/>
      <c r="I9" s="38"/>
      <c r="J9" s="2">
        <v>8</v>
      </c>
      <c r="K9" s="76" t="s">
        <v>58</v>
      </c>
      <c r="L9" s="77"/>
      <c r="M9" s="67"/>
      <c r="N9" s="38"/>
      <c r="O9" s="2">
        <v>7</v>
      </c>
      <c r="P9" s="76" t="s">
        <v>128</v>
      </c>
      <c r="Q9" s="77"/>
      <c r="R9" s="38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71" t="b">
        <v>0</v>
      </c>
      <c r="Y9" s="11">
        <f t="shared" si="3"/>
        <v>0</v>
      </c>
      <c r="Z9" s="11" t="b">
        <v>0</v>
      </c>
      <c r="AA9" s="11">
        <f t="shared" si="4"/>
        <v>0</v>
      </c>
      <c r="AB9" s="11" t="b">
        <v>0</v>
      </c>
      <c r="AC9" s="11">
        <f t="shared" si="5"/>
        <v>0</v>
      </c>
      <c r="AD9" s="71" t="b">
        <v>0</v>
      </c>
      <c r="AE9" s="11">
        <f t="shared" si="2"/>
        <v>0</v>
      </c>
      <c r="AF9" s="27"/>
      <c r="AG9" s="27"/>
    </row>
    <row r="10" spans="2:33" ht="15.75" customHeight="1">
      <c r="B10" s="76" t="s">
        <v>10</v>
      </c>
      <c r="C10" s="77"/>
      <c r="D10" s="35"/>
      <c r="E10" s="2">
        <v>8</v>
      </c>
      <c r="F10" s="77" t="s">
        <v>11</v>
      </c>
      <c r="G10" s="77"/>
      <c r="H10" s="35"/>
      <c r="I10" s="38"/>
      <c r="J10" s="2">
        <v>7</v>
      </c>
      <c r="K10" s="76" t="s">
        <v>59</v>
      </c>
      <c r="L10" s="77"/>
      <c r="M10" s="67"/>
      <c r="N10" s="38"/>
      <c r="O10" s="2">
        <v>7</v>
      </c>
      <c r="P10" s="76" t="s">
        <v>136</v>
      </c>
      <c r="Q10" s="77"/>
      <c r="R10" s="38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71" t="b">
        <v>0</v>
      </c>
      <c r="Y10" s="11">
        <f t="shared" si="3"/>
        <v>0</v>
      </c>
      <c r="Z10" s="11" t="b">
        <v>0</v>
      </c>
      <c r="AA10" s="11">
        <f t="shared" si="4"/>
        <v>0</v>
      </c>
      <c r="AB10" s="11" t="b">
        <v>0</v>
      </c>
      <c r="AC10" s="11">
        <f t="shared" si="5"/>
        <v>0</v>
      </c>
      <c r="AD10" s="71" t="b">
        <v>0</v>
      </c>
      <c r="AE10" s="11">
        <f t="shared" si="2"/>
        <v>0</v>
      </c>
      <c r="AF10" s="27"/>
      <c r="AG10" s="27"/>
    </row>
    <row r="11" spans="2:33" ht="15.75" customHeight="1">
      <c r="B11" s="76" t="s">
        <v>12</v>
      </c>
      <c r="C11" s="77"/>
      <c r="D11" s="35"/>
      <c r="E11" s="2">
        <v>8</v>
      </c>
      <c r="F11" s="77" t="s">
        <v>53</v>
      </c>
      <c r="G11" s="77"/>
      <c r="H11" s="35"/>
      <c r="I11" s="38"/>
      <c r="J11" s="2">
        <v>7</v>
      </c>
      <c r="K11" s="76" t="s">
        <v>60</v>
      </c>
      <c r="L11" s="77"/>
      <c r="M11" s="67"/>
      <c r="N11" s="38"/>
      <c r="O11" s="2">
        <v>7</v>
      </c>
      <c r="P11" s="76" t="s">
        <v>129</v>
      </c>
      <c r="Q11" s="77"/>
      <c r="R11" s="38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71" t="b">
        <v>0</v>
      </c>
      <c r="Y11" s="11">
        <f t="shared" si="3"/>
        <v>0</v>
      </c>
      <c r="Z11" s="11" t="b">
        <v>0</v>
      </c>
      <c r="AA11" s="11">
        <f t="shared" si="4"/>
        <v>0</v>
      </c>
      <c r="AB11" s="11" t="b">
        <v>0</v>
      </c>
      <c r="AC11" s="11">
        <f t="shared" si="5"/>
        <v>0</v>
      </c>
      <c r="AD11" s="71" t="b">
        <v>0</v>
      </c>
      <c r="AE11" s="11">
        <f t="shared" si="2"/>
        <v>0</v>
      </c>
      <c r="AF11" s="27"/>
      <c r="AG11" s="27"/>
    </row>
    <row r="12" spans="2:33" ht="15.75" customHeight="1">
      <c r="B12" s="76" t="s">
        <v>24</v>
      </c>
      <c r="C12" s="77"/>
      <c r="D12" s="35"/>
      <c r="E12" s="2">
        <v>7</v>
      </c>
      <c r="F12" s="77" t="s">
        <v>25</v>
      </c>
      <c r="G12" s="77"/>
      <c r="H12" s="35"/>
      <c r="I12" s="38"/>
      <c r="J12" s="2">
        <v>7</v>
      </c>
      <c r="K12" s="120" t="s">
        <v>25</v>
      </c>
      <c r="L12" s="121"/>
      <c r="M12" s="68"/>
      <c r="N12" s="38"/>
      <c r="O12" s="2">
        <v>7</v>
      </c>
      <c r="P12" s="120" t="s">
        <v>25</v>
      </c>
      <c r="Q12" s="121"/>
      <c r="R12" s="38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71" t="b">
        <v>0</v>
      </c>
      <c r="Y12" s="11">
        <f t="shared" si="3"/>
        <v>0</v>
      </c>
      <c r="Z12" s="11" t="b">
        <v>0</v>
      </c>
      <c r="AA12" s="11">
        <f t="shared" si="4"/>
        <v>0</v>
      </c>
      <c r="AB12" s="11" t="b">
        <v>0</v>
      </c>
      <c r="AC12" s="11">
        <f t="shared" si="5"/>
        <v>0</v>
      </c>
      <c r="AD12" s="71" t="b">
        <v>0</v>
      </c>
      <c r="AE12" s="11">
        <f t="shared" si="2"/>
        <v>0</v>
      </c>
      <c r="AF12" s="27"/>
      <c r="AG12" s="27"/>
    </row>
    <row r="13" spans="2:33" ht="15.75" customHeight="1">
      <c r="B13" s="76" t="s">
        <v>25</v>
      </c>
      <c r="C13" s="77"/>
      <c r="D13" s="35"/>
      <c r="E13" s="2">
        <v>7</v>
      </c>
      <c r="F13" s="77" t="s">
        <v>30</v>
      </c>
      <c r="G13" s="77"/>
      <c r="H13" s="35"/>
      <c r="I13" s="38"/>
      <c r="J13" s="2">
        <v>7</v>
      </c>
      <c r="K13" s="76" t="s">
        <v>61</v>
      </c>
      <c r="L13" s="77"/>
      <c r="M13" s="67"/>
      <c r="N13" s="38"/>
      <c r="O13" s="2">
        <v>7</v>
      </c>
      <c r="P13" s="76" t="s">
        <v>61</v>
      </c>
      <c r="Q13" s="77"/>
      <c r="R13" s="38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71" t="b">
        <v>0</v>
      </c>
      <c r="Y13" s="11">
        <f t="shared" si="3"/>
        <v>0</v>
      </c>
      <c r="Z13" s="11" t="b">
        <v>0</v>
      </c>
      <c r="AA13" s="11">
        <f t="shared" si="4"/>
        <v>0</v>
      </c>
      <c r="AB13" s="11" t="b">
        <v>0</v>
      </c>
      <c r="AC13" s="11">
        <f t="shared" si="5"/>
        <v>0</v>
      </c>
      <c r="AD13" s="71" t="b">
        <v>0</v>
      </c>
      <c r="AE13" s="11">
        <f t="shared" si="2"/>
        <v>0</v>
      </c>
      <c r="AF13" s="27"/>
      <c r="AG13" s="27"/>
    </row>
    <row r="14" spans="2:33" ht="15.75" customHeight="1">
      <c r="B14" s="76" t="s">
        <v>13</v>
      </c>
      <c r="C14" s="77"/>
      <c r="D14" s="35"/>
      <c r="E14" s="2">
        <v>1</v>
      </c>
      <c r="F14" s="77" t="s">
        <v>14</v>
      </c>
      <c r="G14" s="77"/>
      <c r="H14" s="35"/>
      <c r="I14" s="38"/>
      <c r="J14" s="2">
        <v>1.5</v>
      </c>
      <c r="K14" s="76" t="s">
        <v>62</v>
      </c>
      <c r="L14" s="77"/>
      <c r="M14" s="67"/>
      <c r="N14" s="38"/>
      <c r="O14" s="2">
        <v>2</v>
      </c>
      <c r="P14" s="76"/>
      <c r="Q14" s="77"/>
      <c r="R14" s="73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71" t="b">
        <v>0</v>
      </c>
      <c r="Y14" s="11">
        <f t="shared" si="3"/>
        <v>0</v>
      </c>
      <c r="Z14" s="11" t="b">
        <v>0</v>
      </c>
      <c r="AA14" s="11">
        <f t="shared" si="4"/>
        <v>0</v>
      </c>
      <c r="AB14" s="11" t="b">
        <v>0</v>
      </c>
      <c r="AC14" s="11">
        <f t="shared" si="5"/>
        <v>0</v>
      </c>
      <c r="AD14" s="71" t="b">
        <v>1</v>
      </c>
      <c r="AE14" s="11">
        <f t="shared" si="2"/>
        <v>0</v>
      </c>
      <c r="AF14" s="27"/>
      <c r="AG14" s="27"/>
    </row>
    <row r="15" spans="2:33" ht="15.75" customHeight="1" thickBot="1">
      <c r="B15" s="86"/>
      <c r="C15" s="87"/>
      <c r="D15" s="87"/>
      <c r="E15" s="13"/>
      <c r="F15" s="107" t="s">
        <v>15</v>
      </c>
      <c r="G15" s="107"/>
      <c r="H15" s="42"/>
      <c r="I15" s="39"/>
      <c r="J15" s="2">
        <v>1.5</v>
      </c>
      <c r="K15" s="76" t="s">
        <v>63</v>
      </c>
      <c r="L15" s="77"/>
      <c r="M15" s="67"/>
      <c r="N15" s="39"/>
      <c r="O15" s="2">
        <v>2</v>
      </c>
      <c r="P15" s="76" t="s">
        <v>172</v>
      </c>
      <c r="Q15" s="138"/>
      <c r="R15" s="3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71" t="b">
        <v>0</v>
      </c>
      <c r="Y15" s="11">
        <f t="shared" si="3"/>
        <v>0</v>
      </c>
      <c r="Z15" s="11" t="b">
        <v>0</v>
      </c>
      <c r="AA15" s="11">
        <f t="shared" si="4"/>
        <v>0</v>
      </c>
      <c r="AB15" s="11" t="b">
        <v>0</v>
      </c>
      <c r="AC15" s="11">
        <f t="shared" si="5"/>
        <v>0</v>
      </c>
      <c r="AD15" s="71" t="b">
        <v>0</v>
      </c>
      <c r="AE15" s="11">
        <f t="shared" si="2"/>
        <v>0</v>
      </c>
      <c r="AF15" s="27"/>
      <c r="AG15" s="27"/>
    </row>
    <row r="16" spans="2:30" ht="15.75" customHeight="1" thickBot="1">
      <c r="B16" s="112" t="s">
        <v>26</v>
      </c>
      <c r="C16" s="113"/>
      <c r="D16" s="116"/>
      <c r="E16" s="12">
        <f>SUM(U6:U14)</f>
        <v>0</v>
      </c>
      <c r="F16" s="125" t="s">
        <v>31</v>
      </c>
      <c r="G16" s="126"/>
      <c r="H16" s="31">
        <f>SUM(W6:W15)</f>
        <v>0</v>
      </c>
      <c r="I16" s="32">
        <f>SUM(Y6:Y15)</f>
        <v>0</v>
      </c>
      <c r="J16" s="8">
        <f>SUM(W6:W15)+SUM(Y6:Y15)</f>
        <v>0</v>
      </c>
      <c r="K16" s="125" t="s">
        <v>64</v>
      </c>
      <c r="L16" s="126"/>
      <c r="M16" s="31">
        <f>SUM(AA6:AA15)</f>
        <v>0</v>
      </c>
      <c r="N16" s="70">
        <f>SUM(AC6:AC15)</f>
        <v>0</v>
      </c>
      <c r="O16" s="8">
        <f>SUM(AA6:AA15)+SUM(AC6:AC15)</f>
        <v>0</v>
      </c>
      <c r="P16" s="125" t="s">
        <v>170</v>
      </c>
      <c r="Q16" s="126"/>
      <c r="R16" s="127"/>
      <c r="S16" s="8">
        <f>SUM(AE6:AE15)</f>
        <v>0</v>
      </c>
      <c r="T16" s="18"/>
      <c r="U16" s="20" t="s">
        <v>51</v>
      </c>
      <c r="V16" s="19"/>
      <c r="W16" s="71">
        <f>SUM(W6:W15)</f>
        <v>0</v>
      </c>
      <c r="X16" s="19"/>
      <c r="Y16" s="27"/>
      <c r="Z16" s="27"/>
      <c r="AA16" s="27"/>
      <c r="AB16" s="27"/>
      <c r="AC16" s="27"/>
      <c r="AD16" s="19"/>
    </row>
    <row r="17" spans="2:30" ht="15.75" customHeight="1" thickBot="1">
      <c r="B17" s="112" t="s">
        <v>27</v>
      </c>
      <c r="C17" s="113"/>
      <c r="D17" s="114">
        <f>E16*$U$5</f>
        <v>0</v>
      </c>
      <c r="E17" s="115"/>
      <c r="F17" s="86" t="s">
        <v>32</v>
      </c>
      <c r="G17" s="90"/>
      <c r="H17" s="114">
        <f>SUM(W6:W15)*$U$5+SUM(Y6:Y15)*$W$5</f>
        <v>0</v>
      </c>
      <c r="I17" s="119"/>
      <c r="J17" s="115"/>
      <c r="K17" s="86" t="s">
        <v>65</v>
      </c>
      <c r="L17" s="87"/>
      <c r="M17" s="131">
        <f>SUM(AA6:AA15)*U5+SUM(AC6:AC15)*$W$5</f>
        <v>0</v>
      </c>
      <c r="N17" s="134"/>
      <c r="O17" s="132"/>
      <c r="P17" s="86" t="s">
        <v>171</v>
      </c>
      <c r="Q17" s="87"/>
      <c r="R17" s="131">
        <f>S16*$W$5</f>
        <v>0</v>
      </c>
      <c r="S17" s="132"/>
      <c r="T17" s="19"/>
      <c r="U17" s="74">
        <f>E16+J16+O16+S16</f>
        <v>0</v>
      </c>
      <c r="V17" s="19"/>
      <c r="Y17" s="19"/>
      <c r="Z17" s="19"/>
      <c r="AA17" s="19"/>
      <c r="AB17" s="19"/>
      <c r="AC17" s="19"/>
      <c r="AD17" s="19"/>
    </row>
    <row r="18" spans="2:30" ht="15" customHeight="1" thickBot="1">
      <c r="B18" s="133" t="s">
        <v>16</v>
      </c>
      <c r="C18" s="93"/>
      <c r="D18" s="93"/>
      <c r="E18" s="94"/>
      <c r="F18" s="4" t="s">
        <v>16</v>
      </c>
      <c r="G18" s="93" t="s">
        <v>21</v>
      </c>
      <c r="H18" s="93"/>
      <c r="I18" s="93"/>
      <c r="J18" s="94"/>
      <c r="K18" s="26" t="s">
        <v>16</v>
      </c>
      <c r="L18" s="88" t="s">
        <v>21</v>
      </c>
      <c r="M18" s="88"/>
      <c r="N18" s="88"/>
      <c r="O18" s="89"/>
      <c r="P18" s="26" t="s">
        <v>16</v>
      </c>
      <c r="Q18" s="88" t="s">
        <v>21</v>
      </c>
      <c r="R18" s="88"/>
      <c r="S18" s="89"/>
      <c r="T18" s="19"/>
      <c r="U18" s="19"/>
      <c r="V18" s="19"/>
      <c r="Y18" s="19"/>
      <c r="Z18" s="19"/>
      <c r="AA18" s="19"/>
      <c r="AB18" s="19"/>
      <c r="AC18" s="19"/>
      <c r="AD18" s="19"/>
    </row>
    <row r="19" spans="2:29" ht="15" customHeight="1" thickBot="1">
      <c r="B19" s="91" t="s">
        <v>17</v>
      </c>
      <c r="C19" s="92"/>
      <c r="D19" s="92"/>
      <c r="E19" s="81"/>
      <c r="F19" s="5" t="s">
        <v>20</v>
      </c>
      <c r="G19" s="80" t="s">
        <v>22</v>
      </c>
      <c r="H19" s="80"/>
      <c r="I19" s="80"/>
      <c r="J19" s="81"/>
      <c r="K19" s="64" t="s">
        <v>66</v>
      </c>
      <c r="L19" s="78" t="s">
        <v>78</v>
      </c>
      <c r="M19" s="78"/>
      <c r="N19" s="78"/>
      <c r="O19" s="79"/>
      <c r="P19" s="22" t="s">
        <v>130</v>
      </c>
      <c r="Q19" s="78" t="s">
        <v>133</v>
      </c>
      <c r="R19" s="78"/>
      <c r="S19" s="79"/>
      <c r="T19" s="19"/>
      <c r="U19" s="20" t="s">
        <v>52</v>
      </c>
      <c r="V19" s="21"/>
      <c r="W19" s="75" t="s">
        <v>174</v>
      </c>
      <c r="X19" s="23">
        <f>ROUND($U$20*0.3,0)</f>
        <v>0</v>
      </c>
      <c r="Y19" s="19"/>
      <c r="Z19" s="19"/>
      <c r="AA19" s="19"/>
      <c r="AB19" s="19"/>
      <c r="AC19" s="19"/>
    </row>
    <row r="20" spans="2:29" ht="15" customHeight="1" thickBot="1">
      <c r="B20" s="91" t="s">
        <v>18</v>
      </c>
      <c r="C20" s="92"/>
      <c r="D20" s="92"/>
      <c r="E20" s="81"/>
      <c r="F20" s="5" t="s">
        <v>28</v>
      </c>
      <c r="G20" s="78" t="s">
        <v>29</v>
      </c>
      <c r="H20" s="78"/>
      <c r="I20" s="78"/>
      <c r="J20" s="79"/>
      <c r="K20" s="64" t="s">
        <v>95</v>
      </c>
      <c r="L20" s="80" t="s">
        <v>67</v>
      </c>
      <c r="M20" s="80"/>
      <c r="N20" s="80"/>
      <c r="O20" s="81"/>
      <c r="P20" s="22" t="s">
        <v>131</v>
      </c>
      <c r="Q20" s="78" t="s">
        <v>134</v>
      </c>
      <c r="R20" s="78"/>
      <c r="S20" s="79"/>
      <c r="T20" s="19"/>
      <c r="U20" s="24">
        <f>ROUND(D17+H17+M17+R17,0)</f>
        <v>0</v>
      </c>
      <c r="V20" s="21"/>
      <c r="W20" s="40" t="s">
        <v>175</v>
      </c>
      <c r="X20" s="23">
        <f>ROUND($U$20*0.1,0)</f>
        <v>0</v>
      </c>
      <c r="Y20" s="19"/>
      <c r="Z20" s="19"/>
      <c r="AA20" s="19"/>
      <c r="AB20" s="19"/>
      <c r="AC20" s="19"/>
    </row>
    <row r="21" spans="2:29" ht="15" customHeight="1" thickBot="1">
      <c r="B21" s="129" t="s">
        <v>19</v>
      </c>
      <c r="C21" s="130"/>
      <c r="D21" s="130"/>
      <c r="E21" s="83"/>
      <c r="F21" s="43"/>
      <c r="G21" s="44"/>
      <c r="H21" s="44"/>
      <c r="I21" s="44"/>
      <c r="J21" s="45"/>
      <c r="K21" s="64" t="s">
        <v>96</v>
      </c>
      <c r="L21" s="82" t="s">
        <v>97</v>
      </c>
      <c r="M21" s="82"/>
      <c r="N21" s="82"/>
      <c r="O21" s="83"/>
      <c r="P21" s="47" t="s">
        <v>132</v>
      </c>
      <c r="Q21" s="82" t="s">
        <v>135</v>
      </c>
      <c r="R21" s="82"/>
      <c r="S21" s="83"/>
      <c r="T21" s="19"/>
      <c r="U21" s="19"/>
      <c r="V21" s="19"/>
      <c r="W21" s="41" t="str">
        <f>"последња, 8. рата"</f>
        <v>последња, 8. рата</v>
      </c>
      <c r="X21" s="23">
        <f>U20-X19-6*X20</f>
        <v>0</v>
      </c>
      <c r="Y21" s="19"/>
      <c r="Z21" s="19"/>
      <c r="AA21" s="19"/>
      <c r="AB21" s="19"/>
      <c r="AC21" s="19"/>
    </row>
    <row r="22" spans="2:29" ht="15.75" customHeight="1" thickBot="1">
      <c r="B22" s="128"/>
      <c r="C22" s="84"/>
      <c r="D22" s="84"/>
      <c r="E22" s="85"/>
      <c r="F22" s="6"/>
      <c r="G22" s="117"/>
      <c r="H22" s="117"/>
      <c r="I22" s="117"/>
      <c r="J22" s="118"/>
      <c r="K22" s="48"/>
      <c r="L22" s="84" t="s">
        <v>68</v>
      </c>
      <c r="M22" s="84"/>
      <c r="N22" s="84"/>
      <c r="O22" s="85"/>
      <c r="P22" s="48"/>
      <c r="Q22" s="84"/>
      <c r="R22" s="84"/>
      <c r="S22" s="85"/>
      <c r="T22" s="19"/>
      <c r="U22" s="19"/>
      <c r="V22" s="50"/>
      <c r="W22" s="51"/>
      <c r="X22" s="52"/>
      <c r="Y22" s="19"/>
      <c r="Z22" s="19"/>
      <c r="AA22" s="19"/>
      <c r="AB22" s="19"/>
      <c r="AC22" s="19"/>
    </row>
    <row r="23" spans="12:29" ht="15.75" thickBot="1">
      <c r="L23" s="27"/>
      <c r="M23" s="27"/>
      <c r="Q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19" ht="21.75" thickBot="1">
      <c r="B24" s="122" t="s">
        <v>173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</row>
    <row r="25" spans="12:17" ht="15">
      <c r="L25" s="27"/>
      <c r="M25" s="27"/>
      <c r="Q25" s="27"/>
    </row>
    <row r="26" spans="12:17" ht="15">
      <c r="L26" s="27"/>
      <c r="M26" s="27"/>
      <c r="Q26" s="27"/>
    </row>
    <row r="27" spans="12:17" ht="15">
      <c r="L27" s="27"/>
      <c r="M27" s="27"/>
      <c r="Q27" s="27"/>
    </row>
    <row r="28" spans="12:17" ht="15">
      <c r="L28" s="27"/>
      <c r="M28" s="27"/>
      <c r="Q28" s="27"/>
    </row>
    <row r="29" spans="12:17" ht="15">
      <c r="L29" s="27"/>
      <c r="M29" s="27"/>
      <c r="Q29" s="27"/>
    </row>
    <row r="30" spans="12:17" ht="15">
      <c r="L30" s="27"/>
      <c r="M30" s="27"/>
      <c r="Q30" s="27"/>
    </row>
    <row r="31" spans="12:17" ht="15">
      <c r="L31" s="27"/>
      <c r="M31" s="27"/>
      <c r="Q31" s="27"/>
    </row>
    <row r="32" spans="12:17" ht="15">
      <c r="L32" s="27"/>
      <c r="M32" s="27"/>
      <c r="Q32" s="27"/>
    </row>
  </sheetData>
  <sheetProtection/>
  <mergeCells count="85">
    <mergeCell ref="B2:S2"/>
    <mergeCell ref="Q18:S18"/>
    <mergeCell ref="P4:S4"/>
    <mergeCell ref="P13:Q13"/>
    <mergeCell ref="P15:Q15"/>
    <mergeCell ref="B4:E4"/>
    <mergeCell ref="B11:C11"/>
    <mergeCell ref="B12:C12"/>
    <mergeCell ref="F16:G16"/>
    <mergeCell ref="P12:Q12"/>
    <mergeCell ref="Q19:S19"/>
    <mergeCell ref="Q20:S20"/>
    <mergeCell ref="R17:S17"/>
    <mergeCell ref="B18:E18"/>
    <mergeCell ref="K16:L16"/>
    <mergeCell ref="M17:O17"/>
    <mergeCell ref="B24:S24"/>
    <mergeCell ref="F13:G13"/>
    <mergeCell ref="G20:J20"/>
    <mergeCell ref="P16:R16"/>
    <mergeCell ref="B22:E22"/>
    <mergeCell ref="B15:D15"/>
    <mergeCell ref="B14:C14"/>
    <mergeCell ref="B19:E19"/>
    <mergeCell ref="B21:E21"/>
    <mergeCell ref="Q21:S21"/>
    <mergeCell ref="P8:Q8"/>
    <mergeCell ref="P14:Q14"/>
    <mergeCell ref="G22:J22"/>
    <mergeCell ref="H17:J17"/>
    <mergeCell ref="Q22:S22"/>
    <mergeCell ref="P17:Q17"/>
    <mergeCell ref="P11:Q11"/>
    <mergeCell ref="G19:J19"/>
    <mergeCell ref="K12:L12"/>
    <mergeCell ref="K13:L13"/>
    <mergeCell ref="F11:G11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W4:X4"/>
    <mergeCell ref="W5:X5"/>
    <mergeCell ref="F14:G14"/>
    <mergeCell ref="F15:G15"/>
    <mergeCell ref="F6:G6"/>
    <mergeCell ref="F4:J4"/>
    <mergeCell ref="F12:G12"/>
    <mergeCell ref="U4:V4"/>
    <mergeCell ref="F8:G8"/>
    <mergeCell ref="F9:G9"/>
    <mergeCell ref="F10:G10"/>
    <mergeCell ref="U5:V5"/>
    <mergeCell ref="P5:Q5"/>
    <mergeCell ref="P6:Q6"/>
    <mergeCell ref="P7:Q7"/>
    <mergeCell ref="K4:O4"/>
    <mergeCell ref="K5:L5"/>
    <mergeCell ref="K6:L6"/>
    <mergeCell ref="K10:L10"/>
    <mergeCell ref="F7:G7"/>
    <mergeCell ref="B9:C9"/>
    <mergeCell ref="F17:G17"/>
    <mergeCell ref="B7:C7"/>
    <mergeCell ref="P9:Q9"/>
    <mergeCell ref="P10:Q10"/>
    <mergeCell ref="B20:E20"/>
    <mergeCell ref="G18:J18"/>
    <mergeCell ref="K7:L7"/>
    <mergeCell ref="K8:L8"/>
    <mergeCell ref="K9:L9"/>
    <mergeCell ref="K11:L11"/>
    <mergeCell ref="L19:O19"/>
    <mergeCell ref="L20:O20"/>
    <mergeCell ref="L21:O21"/>
    <mergeCell ref="L22:O22"/>
    <mergeCell ref="K14:L14"/>
    <mergeCell ref="K15:L15"/>
    <mergeCell ref="K17:L17"/>
    <mergeCell ref="L18:O18"/>
  </mergeCells>
  <conditionalFormatting sqref="J16">
    <cfRule type="cellIs" priority="6" dxfId="24" operator="greaterThan" stopIfTrue="1">
      <formula>60</formula>
    </cfRule>
  </conditionalFormatting>
  <conditionalFormatting sqref="O16">
    <cfRule type="cellIs" priority="5" dxfId="1" operator="greaterThan" stopIfTrue="1">
      <formula>60</formula>
    </cfRule>
  </conditionalFormatting>
  <conditionalFormatting sqref="U17">
    <cfRule type="cellIs" priority="1" dxfId="2" operator="lessThan" stopIfTrue="1">
      <formula>37</formula>
    </cfRule>
    <cfRule type="cellIs" priority="2" dxfId="25" operator="greaterThan" stopIfTrue="1">
      <formula>36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O4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421875" style="0" customWidth="1"/>
    <col min="7" max="7" width="4.57421875" style="0" customWidth="1"/>
    <col min="8" max="9" width="5.7109375" style="0" customWidth="1"/>
    <col min="10" max="10" width="5.7109375" style="0" bestFit="1" customWidth="1"/>
    <col min="11" max="11" width="23.140625" style="0" customWidth="1"/>
    <col min="12" max="12" width="4.421875" style="0" customWidth="1"/>
    <col min="13" max="13" width="5.421875" style="0" customWidth="1"/>
    <col min="14" max="14" width="6.57421875" style="0" customWidth="1"/>
    <col min="15" max="15" width="5.7109375" style="0" customWidth="1"/>
    <col min="16" max="16" width="23.8515625" style="0" customWidth="1"/>
    <col min="17" max="17" width="8.8515625" style="0" customWidth="1"/>
    <col min="18" max="18" width="6.28125" style="0" customWidth="1"/>
    <col min="19" max="19" width="8.140625" style="0" customWidth="1"/>
    <col min="20" max="20" width="2.28125" style="0" customWidth="1"/>
    <col min="21" max="21" width="18.00390625" style="0" customWidth="1"/>
    <col min="22" max="22" width="8.7109375" style="0" customWidth="1"/>
    <col min="23" max="23" width="11.57421875" style="0" customWidth="1"/>
    <col min="24" max="24" width="19.00390625" style="0" customWidth="1"/>
  </cols>
  <sheetData>
    <row r="1" ht="15.75" thickBot="1"/>
    <row r="2" spans="2:19" ht="15.75" thickBot="1">
      <c r="B2" s="135" t="s">
        <v>119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ht="15.75" thickBot="1"/>
    <row r="4" spans="2:24" ht="15.75" customHeight="1" thickBot="1">
      <c r="B4" s="109" t="s">
        <v>0</v>
      </c>
      <c r="C4" s="110"/>
      <c r="D4" s="110"/>
      <c r="E4" s="111"/>
      <c r="F4" s="109" t="s">
        <v>2</v>
      </c>
      <c r="G4" s="110"/>
      <c r="H4" s="110"/>
      <c r="I4" s="110"/>
      <c r="J4" s="111"/>
      <c r="K4" s="101" t="s">
        <v>54</v>
      </c>
      <c r="L4" s="102"/>
      <c r="M4" s="102"/>
      <c r="N4" s="102"/>
      <c r="O4" s="103"/>
      <c r="P4" s="101" t="s">
        <v>124</v>
      </c>
      <c r="Q4" s="102"/>
      <c r="R4" s="102"/>
      <c r="S4" s="103"/>
      <c r="U4" s="104" t="s">
        <v>91</v>
      </c>
      <c r="V4" s="104"/>
      <c r="W4" s="104" t="s">
        <v>92</v>
      </c>
      <c r="X4" s="104"/>
    </row>
    <row r="5" spans="2:24" ht="16.5" customHeight="1" thickBot="1">
      <c r="B5" s="97" t="s">
        <v>23</v>
      </c>
      <c r="C5" s="98"/>
      <c r="D5" s="33"/>
      <c r="E5" s="1" t="s">
        <v>1</v>
      </c>
      <c r="F5" s="97" t="s">
        <v>23</v>
      </c>
      <c r="G5" s="98"/>
      <c r="H5" s="33"/>
      <c r="I5" s="36"/>
      <c r="J5" s="1" t="s">
        <v>1</v>
      </c>
      <c r="K5" s="97" t="s">
        <v>23</v>
      </c>
      <c r="L5" s="98"/>
      <c r="M5" s="65"/>
      <c r="N5" s="69"/>
      <c r="O5" s="25" t="s">
        <v>1</v>
      </c>
      <c r="P5" s="97" t="s">
        <v>23</v>
      </c>
      <c r="Q5" s="98"/>
      <c r="R5" s="69"/>
      <c r="S5" s="25" t="s">
        <v>1</v>
      </c>
      <c r="U5" s="95">
        <v>1280</v>
      </c>
      <c r="V5" s="96"/>
      <c r="W5" s="105">
        <v>1600</v>
      </c>
      <c r="X5" s="106"/>
    </row>
    <row r="6" spans="2:41" ht="15.75" customHeight="1">
      <c r="B6" s="99" t="s">
        <v>3</v>
      </c>
      <c r="C6" s="100"/>
      <c r="D6" s="34"/>
      <c r="E6" s="9">
        <v>7</v>
      </c>
      <c r="F6" s="108" t="s">
        <v>112</v>
      </c>
      <c r="G6" s="108"/>
      <c r="H6" s="34"/>
      <c r="I6" s="37"/>
      <c r="J6" s="2">
        <v>7</v>
      </c>
      <c r="K6" s="99" t="s">
        <v>69</v>
      </c>
      <c r="L6" s="100"/>
      <c r="M6" s="66"/>
      <c r="N6" s="37"/>
      <c r="O6" s="2">
        <v>7</v>
      </c>
      <c r="P6" s="76" t="s">
        <v>127</v>
      </c>
      <c r="Q6" s="77"/>
      <c r="R6" s="37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71" t="b">
        <v>0</v>
      </c>
      <c r="Y6" s="11">
        <f>IF(X6,J6,0)</f>
        <v>0</v>
      </c>
      <c r="Z6" s="11" t="b">
        <v>0</v>
      </c>
      <c r="AA6" s="11">
        <f>IF(Z6,O6,0)</f>
        <v>0</v>
      </c>
      <c r="AB6" s="11" t="b">
        <v>0</v>
      </c>
      <c r="AC6" s="11">
        <f>IF(AB6,O6,0)</f>
        <v>0</v>
      </c>
      <c r="AD6" s="71" t="b">
        <v>0</v>
      </c>
      <c r="AE6" s="11">
        <f aca="true" t="shared" si="2" ref="AE6:AE15">IF(AD6,S6,0)</f>
        <v>0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2:41" ht="15.75" customHeight="1">
      <c r="B7" s="76" t="s">
        <v>4</v>
      </c>
      <c r="C7" s="77"/>
      <c r="D7" s="35"/>
      <c r="E7" s="2">
        <v>8</v>
      </c>
      <c r="F7" s="77" t="s">
        <v>5</v>
      </c>
      <c r="G7" s="77"/>
      <c r="H7" s="35"/>
      <c r="I7" s="38"/>
      <c r="J7" s="2">
        <v>7</v>
      </c>
      <c r="K7" s="76" t="s">
        <v>56</v>
      </c>
      <c r="L7" s="77"/>
      <c r="M7" s="67"/>
      <c r="N7" s="38"/>
      <c r="O7" s="2">
        <v>7</v>
      </c>
      <c r="P7" s="76" t="s">
        <v>137</v>
      </c>
      <c r="Q7" s="77"/>
      <c r="R7" s="38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71" t="b">
        <v>0</v>
      </c>
      <c r="Y7" s="11">
        <f aca="true" t="shared" si="3" ref="Y7:Y15">IF(X7,J7,0)</f>
        <v>0</v>
      </c>
      <c r="Z7" s="11" t="b">
        <v>0</v>
      </c>
      <c r="AA7" s="11">
        <f aca="true" t="shared" si="4" ref="AA7:AA15">IF(Z7,O7,0)</f>
        <v>0</v>
      </c>
      <c r="AB7" s="11" t="b">
        <v>0</v>
      </c>
      <c r="AC7" s="11">
        <f aca="true" t="shared" si="5" ref="AC7:AC15">IF(AB7,O7,0)</f>
        <v>0</v>
      </c>
      <c r="AD7" s="72" t="b">
        <v>0</v>
      </c>
      <c r="AE7" s="11">
        <f t="shared" si="2"/>
        <v>0</v>
      </c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2:41" ht="15.75" customHeight="1">
      <c r="B8" s="76" t="s">
        <v>6</v>
      </c>
      <c r="C8" s="77"/>
      <c r="D8" s="35"/>
      <c r="E8" s="2">
        <v>7</v>
      </c>
      <c r="F8" s="77" t="s">
        <v>7</v>
      </c>
      <c r="G8" s="77"/>
      <c r="H8" s="35"/>
      <c r="I8" s="38"/>
      <c r="J8" s="2">
        <v>7</v>
      </c>
      <c r="K8" s="76" t="s">
        <v>57</v>
      </c>
      <c r="L8" s="77"/>
      <c r="M8" s="67"/>
      <c r="N8" s="38"/>
      <c r="O8" s="2">
        <v>7</v>
      </c>
      <c r="P8" s="76" t="s">
        <v>138</v>
      </c>
      <c r="Q8" s="77"/>
      <c r="R8" s="38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71" t="b">
        <v>0</v>
      </c>
      <c r="Y8" s="11">
        <f t="shared" si="3"/>
        <v>0</v>
      </c>
      <c r="Z8" s="11" t="b">
        <v>0</v>
      </c>
      <c r="AA8" s="11">
        <f t="shared" si="4"/>
        <v>0</v>
      </c>
      <c r="AB8" s="11" t="b">
        <v>0</v>
      </c>
      <c r="AC8" s="11">
        <f t="shared" si="5"/>
        <v>0</v>
      </c>
      <c r="AD8" s="71" t="b">
        <v>0</v>
      </c>
      <c r="AE8" s="11">
        <f t="shared" si="2"/>
        <v>0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2:41" ht="15.75" customHeight="1">
      <c r="B9" s="76" t="s">
        <v>8</v>
      </c>
      <c r="C9" s="77"/>
      <c r="D9" s="35"/>
      <c r="E9" s="2">
        <v>7</v>
      </c>
      <c r="F9" s="77" t="s">
        <v>9</v>
      </c>
      <c r="G9" s="77"/>
      <c r="H9" s="35"/>
      <c r="I9" s="38"/>
      <c r="J9" s="2">
        <v>8</v>
      </c>
      <c r="K9" s="76" t="s">
        <v>58</v>
      </c>
      <c r="L9" s="77"/>
      <c r="M9" s="67"/>
      <c r="N9" s="38"/>
      <c r="O9" s="2">
        <v>7</v>
      </c>
      <c r="P9" s="76" t="s">
        <v>139</v>
      </c>
      <c r="Q9" s="77"/>
      <c r="R9" s="38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71" t="b">
        <v>0</v>
      </c>
      <c r="Y9" s="11">
        <f t="shared" si="3"/>
        <v>0</v>
      </c>
      <c r="Z9" s="11" t="b">
        <v>0</v>
      </c>
      <c r="AA9" s="11">
        <f t="shared" si="4"/>
        <v>0</v>
      </c>
      <c r="AB9" s="11" t="b">
        <v>0</v>
      </c>
      <c r="AC9" s="11">
        <f t="shared" si="5"/>
        <v>0</v>
      </c>
      <c r="AD9" s="71" t="b">
        <v>0</v>
      </c>
      <c r="AE9" s="11">
        <f t="shared" si="2"/>
        <v>0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2:41" ht="15.75" customHeight="1">
      <c r="B10" s="76" t="s">
        <v>10</v>
      </c>
      <c r="C10" s="77"/>
      <c r="D10" s="35"/>
      <c r="E10" s="2">
        <v>8</v>
      </c>
      <c r="F10" s="77" t="s">
        <v>33</v>
      </c>
      <c r="G10" s="77"/>
      <c r="H10" s="35"/>
      <c r="I10" s="38"/>
      <c r="J10" s="2">
        <v>7</v>
      </c>
      <c r="K10" s="76" t="s">
        <v>70</v>
      </c>
      <c r="L10" s="77"/>
      <c r="M10" s="67"/>
      <c r="N10" s="38"/>
      <c r="O10" s="2">
        <v>7</v>
      </c>
      <c r="P10" s="76" t="s">
        <v>140</v>
      </c>
      <c r="Q10" s="77"/>
      <c r="R10" s="38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71" t="b">
        <v>0</v>
      </c>
      <c r="Y10" s="11">
        <f t="shared" si="3"/>
        <v>0</v>
      </c>
      <c r="Z10" s="11" t="b">
        <v>0</v>
      </c>
      <c r="AA10" s="11">
        <f t="shared" si="4"/>
        <v>0</v>
      </c>
      <c r="AB10" s="11" t="b">
        <v>0</v>
      </c>
      <c r="AC10" s="11">
        <f t="shared" si="5"/>
        <v>0</v>
      </c>
      <c r="AD10" s="71" t="b">
        <v>0</v>
      </c>
      <c r="AE10" s="11">
        <f t="shared" si="2"/>
        <v>0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2:41" ht="15.75" customHeight="1">
      <c r="B11" s="76" t="s">
        <v>12</v>
      </c>
      <c r="C11" s="77"/>
      <c r="D11" s="35"/>
      <c r="E11" s="2">
        <v>8</v>
      </c>
      <c r="F11" s="77" t="s">
        <v>53</v>
      </c>
      <c r="G11" s="77"/>
      <c r="H11" s="35"/>
      <c r="I11" s="38"/>
      <c r="J11" s="2">
        <v>7</v>
      </c>
      <c r="K11" s="76" t="s">
        <v>71</v>
      </c>
      <c r="L11" s="77"/>
      <c r="M11" s="67"/>
      <c r="N11" s="38"/>
      <c r="O11" s="2">
        <v>7</v>
      </c>
      <c r="P11" s="76" t="s">
        <v>141</v>
      </c>
      <c r="Q11" s="77"/>
      <c r="R11" s="38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71" t="b">
        <v>0</v>
      </c>
      <c r="Y11" s="11">
        <f t="shared" si="3"/>
        <v>0</v>
      </c>
      <c r="Z11" s="11" t="b">
        <v>0</v>
      </c>
      <c r="AA11" s="11">
        <f t="shared" si="4"/>
        <v>0</v>
      </c>
      <c r="AB11" s="11" t="b">
        <v>0</v>
      </c>
      <c r="AC11" s="11">
        <f t="shared" si="5"/>
        <v>0</v>
      </c>
      <c r="AD11" s="71" t="b">
        <v>0</v>
      </c>
      <c r="AE11" s="11">
        <f t="shared" si="2"/>
        <v>0</v>
      </c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2:41" ht="15.75" customHeight="1">
      <c r="B12" s="76" t="s">
        <v>24</v>
      </c>
      <c r="C12" s="77"/>
      <c r="D12" s="35"/>
      <c r="E12" s="2">
        <v>7</v>
      </c>
      <c r="F12" s="77" t="s">
        <v>25</v>
      </c>
      <c r="G12" s="77"/>
      <c r="H12" s="35"/>
      <c r="I12" s="38"/>
      <c r="J12" s="2">
        <v>7</v>
      </c>
      <c r="K12" s="120" t="s">
        <v>25</v>
      </c>
      <c r="L12" s="121"/>
      <c r="M12" s="68"/>
      <c r="N12" s="38"/>
      <c r="O12" s="2">
        <v>7</v>
      </c>
      <c r="P12" s="120" t="s">
        <v>25</v>
      </c>
      <c r="Q12" s="121"/>
      <c r="R12" s="38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71" t="b">
        <v>0</v>
      </c>
      <c r="Y12" s="11">
        <f t="shared" si="3"/>
        <v>0</v>
      </c>
      <c r="Z12" s="11" t="b">
        <v>0</v>
      </c>
      <c r="AA12" s="11">
        <f t="shared" si="4"/>
        <v>0</v>
      </c>
      <c r="AB12" s="11" t="b">
        <v>0</v>
      </c>
      <c r="AC12" s="11">
        <f t="shared" si="5"/>
        <v>0</v>
      </c>
      <c r="AD12" s="71" t="b">
        <v>0</v>
      </c>
      <c r="AE12" s="11">
        <f t="shared" si="2"/>
        <v>0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2:41" ht="15.75" customHeight="1">
      <c r="B13" s="76" t="s">
        <v>25</v>
      </c>
      <c r="C13" s="77"/>
      <c r="D13" s="35"/>
      <c r="E13" s="2">
        <v>7</v>
      </c>
      <c r="F13" s="77" t="s">
        <v>30</v>
      </c>
      <c r="G13" s="77"/>
      <c r="H13" s="35"/>
      <c r="I13" s="38"/>
      <c r="J13" s="2">
        <v>7</v>
      </c>
      <c r="K13" s="76" t="s">
        <v>61</v>
      </c>
      <c r="L13" s="77"/>
      <c r="M13" s="67"/>
      <c r="N13" s="38"/>
      <c r="O13" s="2">
        <v>7</v>
      </c>
      <c r="P13" s="76" t="s">
        <v>61</v>
      </c>
      <c r="Q13" s="77"/>
      <c r="R13" s="38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71" t="b">
        <v>0</v>
      </c>
      <c r="Y13" s="11">
        <f t="shared" si="3"/>
        <v>0</v>
      </c>
      <c r="Z13" s="11" t="b">
        <v>0</v>
      </c>
      <c r="AA13" s="11">
        <f t="shared" si="4"/>
        <v>0</v>
      </c>
      <c r="AB13" s="11" t="b">
        <v>0</v>
      </c>
      <c r="AC13" s="11">
        <f t="shared" si="5"/>
        <v>0</v>
      </c>
      <c r="AD13" s="71" t="b">
        <v>0</v>
      </c>
      <c r="AE13" s="11">
        <f t="shared" si="2"/>
        <v>0</v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2:41" ht="15.75" customHeight="1">
      <c r="B14" s="76" t="s">
        <v>13</v>
      </c>
      <c r="C14" s="77"/>
      <c r="D14" s="35"/>
      <c r="E14" s="2">
        <v>1</v>
      </c>
      <c r="F14" s="77" t="s">
        <v>14</v>
      </c>
      <c r="G14" s="77"/>
      <c r="H14" s="35"/>
      <c r="I14" s="38"/>
      <c r="J14" s="2">
        <v>1.5</v>
      </c>
      <c r="K14" s="76" t="s">
        <v>62</v>
      </c>
      <c r="L14" s="77"/>
      <c r="M14" s="67"/>
      <c r="N14" s="38"/>
      <c r="O14" s="2">
        <v>2</v>
      </c>
      <c r="P14" s="76"/>
      <c r="Q14" s="7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71" t="b">
        <v>0</v>
      </c>
      <c r="Y14" s="11">
        <f t="shared" si="3"/>
        <v>0</v>
      </c>
      <c r="Z14" s="11" t="b">
        <v>0</v>
      </c>
      <c r="AA14" s="11">
        <f t="shared" si="4"/>
        <v>0</v>
      </c>
      <c r="AB14" s="11" t="b">
        <v>0</v>
      </c>
      <c r="AC14" s="11">
        <f t="shared" si="5"/>
        <v>0</v>
      </c>
      <c r="AD14" s="71" t="b">
        <v>1</v>
      </c>
      <c r="AE14" s="11">
        <f t="shared" si="2"/>
        <v>0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</row>
    <row r="15" spans="2:41" ht="15.75" customHeight="1" thickBot="1">
      <c r="B15" s="86"/>
      <c r="C15" s="87"/>
      <c r="D15" s="87"/>
      <c r="E15" s="13"/>
      <c r="F15" s="107" t="s">
        <v>15</v>
      </c>
      <c r="G15" s="107"/>
      <c r="H15" s="42"/>
      <c r="I15" s="39"/>
      <c r="J15" s="2">
        <v>1.5</v>
      </c>
      <c r="K15" s="76" t="s">
        <v>63</v>
      </c>
      <c r="L15" s="77"/>
      <c r="M15" s="67"/>
      <c r="N15" s="39"/>
      <c r="O15" s="2">
        <v>2</v>
      </c>
      <c r="P15" s="76" t="s">
        <v>172</v>
      </c>
      <c r="Q15" s="138"/>
      <c r="R15" s="3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71" t="b">
        <v>0</v>
      </c>
      <c r="Y15" s="11">
        <f t="shared" si="3"/>
        <v>0</v>
      </c>
      <c r="Z15" s="11" t="b">
        <v>0</v>
      </c>
      <c r="AA15" s="11">
        <f t="shared" si="4"/>
        <v>0</v>
      </c>
      <c r="AB15" s="11" t="b">
        <v>0</v>
      </c>
      <c r="AC15" s="11">
        <f t="shared" si="5"/>
        <v>0</v>
      </c>
      <c r="AD15" s="71" t="b">
        <v>0</v>
      </c>
      <c r="AE15" s="11">
        <f t="shared" si="2"/>
        <v>0</v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2:24" ht="15.75" customHeight="1" thickBot="1">
      <c r="B16" s="112" t="s">
        <v>26</v>
      </c>
      <c r="C16" s="113"/>
      <c r="D16" s="116"/>
      <c r="E16" s="12">
        <f>SUM(U6:U14)</f>
        <v>0</v>
      </c>
      <c r="F16" s="125" t="s">
        <v>31</v>
      </c>
      <c r="G16" s="126"/>
      <c r="H16" s="31">
        <f>SUM(W6:W15)</f>
        <v>0</v>
      </c>
      <c r="I16" s="32">
        <f>SUM(Y6:Y15)</f>
        <v>0</v>
      </c>
      <c r="J16" s="8">
        <f>SUM(W6:W15)+SUM(Y6:Y15)</f>
        <v>0</v>
      </c>
      <c r="K16" s="125" t="s">
        <v>64</v>
      </c>
      <c r="L16" s="126"/>
      <c r="M16" s="31">
        <f>SUM(AA6:AA15)</f>
        <v>0</v>
      </c>
      <c r="N16" s="70">
        <f>SUM(AC6:AC15)</f>
        <v>0</v>
      </c>
      <c r="O16" s="8">
        <f>SUM(AA6:AA15)+SUM(AC6:AC15)</f>
        <v>0</v>
      </c>
      <c r="P16" s="125" t="s">
        <v>170</v>
      </c>
      <c r="Q16" s="126"/>
      <c r="R16" s="127"/>
      <c r="S16" s="8">
        <f>SUM(AE6:AE15)</f>
        <v>0</v>
      </c>
      <c r="T16" s="11"/>
      <c r="U16" s="20" t="s">
        <v>51</v>
      </c>
      <c r="V16" s="19"/>
      <c r="W16" s="71">
        <f>SUM(W6:W15)</f>
        <v>0</v>
      </c>
      <c r="X16" s="19"/>
    </row>
    <row r="17" spans="2:22" ht="15.75" customHeight="1" thickBot="1">
      <c r="B17" s="112" t="s">
        <v>27</v>
      </c>
      <c r="C17" s="113"/>
      <c r="D17" s="114">
        <f>E16*$U$5</f>
        <v>0</v>
      </c>
      <c r="E17" s="115"/>
      <c r="F17" s="86" t="s">
        <v>32</v>
      </c>
      <c r="G17" s="90"/>
      <c r="H17" s="114">
        <f>SUM(W6:W15)*$U$5+SUM(Y6:Y15)*$W$5</f>
        <v>0</v>
      </c>
      <c r="I17" s="119"/>
      <c r="J17" s="115"/>
      <c r="K17" s="86" t="s">
        <v>65</v>
      </c>
      <c r="L17" s="87"/>
      <c r="M17" s="131">
        <f>SUM(AA6:AA15)*U5+SUM(AC6:AC15)*$W$5</f>
        <v>0</v>
      </c>
      <c r="N17" s="134"/>
      <c r="O17" s="132"/>
      <c r="P17" s="86" t="s">
        <v>171</v>
      </c>
      <c r="Q17" s="87"/>
      <c r="R17" s="131">
        <f>S16*$W$5</f>
        <v>0</v>
      </c>
      <c r="S17" s="132"/>
      <c r="U17" s="74">
        <f>E16+J16+O16+S16</f>
        <v>0</v>
      </c>
      <c r="V17" s="19"/>
    </row>
    <row r="18" spans="2:22" ht="15" customHeight="1" thickBot="1">
      <c r="B18" s="133" t="s">
        <v>16</v>
      </c>
      <c r="C18" s="93"/>
      <c r="D18" s="93"/>
      <c r="E18" s="93"/>
      <c r="F18" s="15" t="s">
        <v>16</v>
      </c>
      <c r="G18" s="93" t="s">
        <v>21</v>
      </c>
      <c r="H18" s="93"/>
      <c r="I18" s="93"/>
      <c r="J18" s="94"/>
      <c r="K18" s="26" t="s">
        <v>16</v>
      </c>
      <c r="L18" s="88" t="s">
        <v>21</v>
      </c>
      <c r="M18" s="88"/>
      <c r="N18" s="88"/>
      <c r="O18" s="89"/>
      <c r="P18" s="26" t="s">
        <v>16</v>
      </c>
      <c r="Q18" s="88" t="s">
        <v>21</v>
      </c>
      <c r="R18" s="88"/>
      <c r="S18" s="89"/>
      <c r="U18" s="19"/>
      <c r="V18" s="19"/>
    </row>
    <row r="19" spans="2:24" ht="15" customHeight="1" thickBot="1">
      <c r="B19" s="91" t="s">
        <v>17</v>
      </c>
      <c r="C19" s="92"/>
      <c r="D19" s="92"/>
      <c r="E19" s="92"/>
      <c r="F19" s="14" t="s">
        <v>20</v>
      </c>
      <c r="G19" s="92" t="s">
        <v>22</v>
      </c>
      <c r="H19" s="92"/>
      <c r="I19" s="92"/>
      <c r="J19" s="81"/>
      <c r="K19" s="58" t="s">
        <v>72</v>
      </c>
      <c r="L19" s="78" t="s">
        <v>100</v>
      </c>
      <c r="M19" s="78"/>
      <c r="N19" s="78"/>
      <c r="O19" s="79"/>
      <c r="P19" s="29" t="s">
        <v>142</v>
      </c>
      <c r="Q19" s="78" t="s">
        <v>146</v>
      </c>
      <c r="R19" s="78"/>
      <c r="S19" s="79"/>
      <c r="U19" s="20" t="s">
        <v>52</v>
      </c>
      <c r="V19" s="21"/>
      <c r="W19" s="75" t="s">
        <v>174</v>
      </c>
      <c r="X19" s="23">
        <f>ROUND($U$20*0.3,0)</f>
        <v>0</v>
      </c>
    </row>
    <row r="20" spans="2:24" ht="15" customHeight="1" thickBot="1">
      <c r="B20" s="91" t="s">
        <v>18</v>
      </c>
      <c r="C20" s="92"/>
      <c r="D20" s="92"/>
      <c r="E20" s="92"/>
      <c r="F20" s="16" t="s">
        <v>34</v>
      </c>
      <c r="G20" s="141" t="s">
        <v>29</v>
      </c>
      <c r="H20" s="141"/>
      <c r="I20" s="141"/>
      <c r="J20" s="79"/>
      <c r="K20" s="58" t="s">
        <v>98</v>
      </c>
      <c r="L20" s="78" t="s">
        <v>101</v>
      </c>
      <c r="M20" s="78"/>
      <c r="N20" s="78"/>
      <c r="O20" s="79"/>
      <c r="P20" s="29" t="s">
        <v>143</v>
      </c>
      <c r="Q20" s="78" t="s">
        <v>147</v>
      </c>
      <c r="R20" s="78"/>
      <c r="S20" s="79"/>
      <c r="U20" s="24">
        <f>ROUND(D17+H17+M17+R17,0)</f>
        <v>0</v>
      </c>
      <c r="V20" s="21"/>
      <c r="W20" s="40" t="s">
        <v>175</v>
      </c>
      <c r="X20" s="23">
        <f>ROUND($U$20*0.1,0)</f>
        <v>0</v>
      </c>
    </row>
    <row r="21" spans="2:24" ht="15" customHeight="1" thickBot="1">
      <c r="B21" s="129" t="s">
        <v>19</v>
      </c>
      <c r="C21" s="130"/>
      <c r="D21" s="130"/>
      <c r="E21" s="83"/>
      <c r="F21" s="16"/>
      <c r="G21" s="46"/>
      <c r="H21" s="46"/>
      <c r="I21" s="46"/>
      <c r="J21" s="45"/>
      <c r="K21" s="58" t="s">
        <v>74</v>
      </c>
      <c r="L21" s="82" t="s">
        <v>75</v>
      </c>
      <c r="M21" s="82"/>
      <c r="N21" s="82"/>
      <c r="O21" s="83"/>
      <c r="P21" s="29" t="s">
        <v>144</v>
      </c>
      <c r="Q21" s="82" t="s">
        <v>148</v>
      </c>
      <c r="R21" s="82"/>
      <c r="S21" s="83"/>
      <c r="U21" s="19"/>
      <c r="V21" s="19"/>
      <c r="W21" s="41" t="str">
        <f>"последња, 8. рата"</f>
        <v>последња, 8. рата</v>
      </c>
      <c r="X21" s="23">
        <f>U20-X19-6*X20</f>
        <v>0</v>
      </c>
    </row>
    <row r="22" spans="2:24" ht="15.75" thickBot="1">
      <c r="B22" s="128"/>
      <c r="C22" s="84"/>
      <c r="D22" s="84"/>
      <c r="E22" s="84"/>
      <c r="F22" s="3"/>
      <c r="G22" s="117"/>
      <c r="H22" s="117"/>
      <c r="I22" s="117"/>
      <c r="J22" s="118"/>
      <c r="K22" s="30" t="s">
        <v>99</v>
      </c>
      <c r="L22" s="139"/>
      <c r="M22" s="139"/>
      <c r="N22" s="139"/>
      <c r="O22" s="140"/>
      <c r="P22" s="30" t="s">
        <v>145</v>
      </c>
      <c r="Q22" s="139" t="s">
        <v>149</v>
      </c>
      <c r="R22" s="139"/>
      <c r="S22" s="140"/>
      <c r="U22" s="19"/>
      <c r="V22" s="50"/>
      <c r="W22" s="51"/>
      <c r="X22" s="52"/>
    </row>
    <row r="23" ht="15.75" thickBot="1"/>
    <row r="24" spans="2:19" ht="21.75" thickBot="1">
      <c r="B24" s="122" t="s">
        <v>173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</row>
    <row r="25" spans="8:21" ht="15">
      <c r="H25" s="27"/>
      <c r="I25" s="27"/>
      <c r="J25" s="27"/>
      <c r="L25" s="27"/>
      <c r="M25" s="27"/>
      <c r="N25" s="27"/>
      <c r="O25" s="27"/>
      <c r="Q25" s="27"/>
      <c r="R25" s="27"/>
      <c r="S25" s="27"/>
      <c r="T25" s="27"/>
      <c r="U25" s="27"/>
    </row>
    <row r="26" spans="8:21" ht="15">
      <c r="H26" s="27"/>
      <c r="I26" s="27"/>
      <c r="J26" s="27"/>
      <c r="L26" s="27"/>
      <c r="M26" s="27"/>
      <c r="N26" s="27"/>
      <c r="O26" s="27"/>
      <c r="Q26" s="27"/>
      <c r="R26" s="27"/>
      <c r="S26" s="27"/>
      <c r="T26" s="27"/>
      <c r="U26" s="27"/>
    </row>
    <row r="27" spans="8:21" ht="15">
      <c r="H27" s="27"/>
      <c r="I27" s="27"/>
      <c r="J27" s="27"/>
      <c r="L27" s="27"/>
      <c r="M27" s="27"/>
      <c r="N27" s="27"/>
      <c r="O27" s="27"/>
      <c r="Q27" s="27"/>
      <c r="R27" s="27"/>
      <c r="S27" s="27"/>
      <c r="T27" s="27"/>
      <c r="U27" s="27"/>
    </row>
    <row r="28" spans="8:21" ht="15">
      <c r="H28" s="27"/>
      <c r="I28" s="27"/>
      <c r="J28" s="27"/>
      <c r="L28" s="27"/>
      <c r="M28" s="27"/>
      <c r="N28" s="27"/>
      <c r="O28" s="27"/>
      <c r="Q28" s="27"/>
      <c r="R28" s="27"/>
      <c r="S28" s="27"/>
      <c r="T28" s="27"/>
      <c r="U28" s="27"/>
    </row>
    <row r="29" spans="8:21" ht="15">
      <c r="H29" s="27"/>
      <c r="I29" s="27"/>
      <c r="J29" s="27"/>
      <c r="L29" s="27"/>
      <c r="M29" s="27"/>
      <c r="N29" s="27"/>
      <c r="O29" s="27"/>
      <c r="Q29" s="27"/>
      <c r="R29" s="27"/>
      <c r="S29" s="27"/>
      <c r="T29" s="27"/>
      <c r="U29" s="27"/>
    </row>
    <row r="30" spans="8:21" ht="15">
      <c r="H30" s="27"/>
      <c r="I30" s="27"/>
      <c r="J30" s="27"/>
      <c r="L30" s="27"/>
      <c r="M30" s="27"/>
      <c r="N30" s="27"/>
      <c r="O30" s="27"/>
      <c r="Q30" s="27"/>
      <c r="R30" s="27"/>
      <c r="S30" s="27"/>
      <c r="T30" s="27"/>
      <c r="U30" s="27"/>
    </row>
    <row r="31" spans="8:21" ht="15">
      <c r="H31" s="27"/>
      <c r="I31" s="27"/>
      <c r="J31" s="27"/>
      <c r="L31" s="27"/>
      <c r="M31" s="27"/>
      <c r="N31" s="27"/>
      <c r="O31" s="27"/>
      <c r="Q31" s="27"/>
      <c r="R31" s="27"/>
      <c r="S31" s="27"/>
      <c r="T31" s="27"/>
      <c r="U31" s="27"/>
    </row>
    <row r="32" spans="8:21" ht="15">
      <c r="H32" s="27"/>
      <c r="I32" s="27"/>
      <c r="J32" s="27"/>
      <c r="L32" s="27"/>
      <c r="M32" s="27"/>
      <c r="N32" s="27"/>
      <c r="O32" s="27"/>
      <c r="Q32" s="27"/>
      <c r="R32" s="27"/>
      <c r="S32" s="27"/>
      <c r="T32" s="27"/>
      <c r="U32" s="27"/>
    </row>
    <row r="33" spans="8:21" ht="15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8:21" ht="15"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8:21" ht="15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8:21" ht="1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8:21" ht="1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8:21" ht="15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8:21" ht="15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8:21" ht="1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8:21" ht="15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8:21" ht="15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8:21" ht="15"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8:21" ht="15"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</sheetData>
  <sheetProtection/>
  <mergeCells count="85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0"/>
    <mergeCell ref="B21:E21"/>
    <mergeCell ref="Q21:S21"/>
    <mergeCell ref="L21:O21"/>
    <mergeCell ref="P16:R16"/>
    <mergeCell ref="P17:Q17"/>
    <mergeCell ref="R17:S17"/>
    <mergeCell ref="P6:Q6"/>
    <mergeCell ref="P7:Q7"/>
    <mergeCell ref="P8:Q8"/>
    <mergeCell ref="P9:Q9"/>
    <mergeCell ref="P10:Q10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6" dxfId="24" operator="greaterThan" stopIfTrue="1">
      <formula>60</formula>
    </cfRule>
  </conditionalFormatting>
  <conditionalFormatting sqref="O16">
    <cfRule type="cellIs" priority="5" dxfId="1" operator="greaterThan" stopIfTrue="1">
      <formula>60</formula>
    </cfRule>
  </conditionalFormatting>
  <conditionalFormatting sqref="U17">
    <cfRule type="cellIs" priority="1" dxfId="2" operator="lessThan" stopIfTrue="1">
      <formula>37</formula>
    </cfRule>
    <cfRule type="cellIs" priority="2" dxfId="25" operator="greaterThan" stopIfTrue="1">
      <formula>36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G25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5.57421875" style="0" customWidth="1"/>
    <col min="12" max="12" width="8.421875" style="0" customWidth="1"/>
    <col min="13" max="13" width="5.140625" style="0" customWidth="1"/>
    <col min="14" max="14" width="6.7109375" style="0" customWidth="1"/>
    <col min="15" max="15" width="6.421875" style="0" customWidth="1"/>
    <col min="16" max="16" width="24.57421875" style="0" customWidth="1"/>
    <col min="17" max="17" width="8.421875" style="0" customWidth="1"/>
    <col min="18" max="18" width="6.7109375" style="0" customWidth="1"/>
    <col min="19" max="19" width="7.57421875" style="0" customWidth="1"/>
    <col min="20" max="20" width="1.7109375" style="0" customWidth="1"/>
    <col min="21" max="21" width="19.57421875" style="0" customWidth="1"/>
    <col min="22" max="22" width="7.57421875" style="0" customWidth="1"/>
    <col min="23" max="23" width="12.8515625" style="0" customWidth="1"/>
    <col min="24" max="24" width="17.7109375" style="0" customWidth="1"/>
  </cols>
  <sheetData>
    <row r="1" ht="15.75" thickBot="1"/>
    <row r="2" spans="2:19" ht="15.75" thickBot="1">
      <c r="B2" s="135" t="s">
        <v>120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ht="15.75" thickBot="1"/>
    <row r="4" spans="2:24" ht="15.75" thickBot="1">
      <c r="B4" s="109" t="s">
        <v>0</v>
      </c>
      <c r="C4" s="110"/>
      <c r="D4" s="110"/>
      <c r="E4" s="111"/>
      <c r="F4" s="109" t="s">
        <v>2</v>
      </c>
      <c r="G4" s="110"/>
      <c r="H4" s="110"/>
      <c r="I4" s="110"/>
      <c r="J4" s="111"/>
      <c r="K4" s="101" t="s">
        <v>54</v>
      </c>
      <c r="L4" s="102"/>
      <c r="M4" s="102"/>
      <c r="N4" s="102"/>
      <c r="O4" s="103"/>
      <c r="P4" s="101" t="s">
        <v>124</v>
      </c>
      <c r="Q4" s="102"/>
      <c r="R4" s="102"/>
      <c r="S4" s="103"/>
      <c r="U4" s="104" t="s">
        <v>91</v>
      </c>
      <c r="V4" s="104"/>
      <c r="W4" s="104" t="s">
        <v>92</v>
      </c>
      <c r="X4" s="104"/>
    </row>
    <row r="5" spans="2:24" ht="30.75" thickBot="1">
      <c r="B5" s="97" t="s">
        <v>23</v>
      </c>
      <c r="C5" s="98"/>
      <c r="D5" s="33"/>
      <c r="E5" s="1" t="s">
        <v>1</v>
      </c>
      <c r="F5" s="97" t="s">
        <v>23</v>
      </c>
      <c r="G5" s="98"/>
      <c r="H5" s="33"/>
      <c r="I5" s="36"/>
      <c r="J5" s="1" t="s">
        <v>1</v>
      </c>
      <c r="K5" s="97" t="s">
        <v>23</v>
      </c>
      <c r="L5" s="98"/>
      <c r="M5" s="65"/>
      <c r="N5" s="69"/>
      <c r="O5" s="25" t="s">
        <v>1</v>
      </c>
      <c r="P5" s="97" t="s">
        <v>23</v>
      </c>
      <c r="Q5" s="98"/>
      <c r="R5" s="69"/>
      <c r="S5" s="25" t="s">
        <v>1</v>
      </c>
      <c r="U5" s="95">
        <v>1280</v>
      </c>
      <c r="V5" s="96"/>
      <c r="W5" s="105">
        <v>1600</v>
      </c>
      <c r="X5" s="106"/>
    </row>
    <row r="6" spans="2:33" ht="15.75" customHeight="1">
      <c r="B6" s="99" t="s">
        <v>35</v>
      </c>
      <c r="C6" s="100"/>
      <c r="D6" s="34"/>
      <c r="E6" s="9">
        <v>7</v>
      </c>
      <c r="F6" s="108" t="s">
        <v>112</v>
      </c>
      <c r="G6" s="108"/>
      <c r="H6" s="34"/>
      <c r="I6" s="37"/>
      <c r="J6" s="2">
        <v>7</v>
      </c>
      <c r="K6" s="99" t="s">
        <v>76</v>
      </c>
      <c r="L6" s="100"/>
      <c r="M6" s="66"/>
      <c r="N6" s="37"/>
      <c r="O6" s="2">
        <v>7</v>
      </c>
      <c r="P6" s="99" t="s">
        <v>151</v>
      </c>
      <c r="Q6" s="100"/>
      <c r="R6" s="37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71" t="b">
        <v>0</v>
      </c>
      <c r="Y6" s="11">
        <f>IF(X6,J6,0)</f>
        <v>0</v>
      </c>
      <c r="Z6" s="11" t="b">
        <v>0</v>
      </c>
      <c r="AA6" s="11">
        <f>IF(Z6,O6,0)</f>
        <v>0</v>
      </c>
      <c r="AB6" s="11" t="b">
        <v>0</v>
      </c>
      <c r="AC6" s="11">
        <f>IF(AB6,O6,0)</f>
        <v>0</v>
      </c>
      <c r="AD6" s="71" t="b">
        <v>0</v>
      </c>
      <c r="AE6" s="11">
        <f aca="true" t="shared" si="2" ref="AE6:AE15">IF(AD6,S6,0)</f>
        <v>0</v>
      </c>
      <c r="AF6" s="27"/>
      <c r="AG6" s="27"/>
    </row>
    <row r="7" spans="2:33" ht="15.75" customHeight="1">
      <c r="B7" s="76" t="s">
        <v>4</v>
      </c>
      <c r="C7" s="77"/>
      <c r="D7" s="35"/>
      <c r="E7" s="2">
        <v>8</v>
      </c>
      <c r="F7" s="77" t="s">
        <v>40</v>
      </c>
      <c r="G7" s="77"/>
      <c r="H7" s="35"/>
      <c r="I7" s="38"/>
      <c r="J7" s="2">
        <v>7</v>
      </c>
      <c r="K7" s="76" t="s">
        <v>102</v>
      </c>
      <c r="L7" s="77"/>
      <c r="M7" s="67"/>
      <c r="N7" s="38"/>
      <c r="O7" s="2">
        <v>7</v>
      </c>
      <c r="P7" s="76" t="s">
        <v>138</v>
      </c>
      <c r="Q7" s="77"/>
      <c r="R7" s="38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71" t="b">
        <v>0</v>
      </c>
      <c r="Y7" s="11">
        <f aca="true" t="shared" si="3" ref="Y7:Y15">IF(X7,J7,0)</f>
        <v>0</v>
      </c>
      <c r="Z7" s="11" t="b">
        <v>0</v>
      </c>
      <c r="AA7" s="11">
        <f aca="true" t="shared" si="4" ref="AA7:AA15">IF(Z7,O7,0)</f>
        <v>0</v>
      </c>
      <c r="AB7" s="11" t="b">
        <v>0</v>
      </c>
      <c r="AC7" s="11">
        <f aca="true" t="shared" si="5" ref="AC7:AC15">IF(AB7,O7,0)</f>
        <v>0</v>
      </c>
      <c r="AD7" s="72" t="b">
        <v>0</v>
      </c>
      <c r="AE7" s="11">
        <f t="shared" si="2"/>
        <v>0</v>
      </c>
      <c r="AF7" s="27"/>
      <c r="AG7" s="27"/>
    </row>
    <row r="8" spans="2:33" ht="15.75" customHeight="1">
      <c r="B8" s="76" t="s">
        <v>36</v>
      </c>
      <c r="C8" s="77"/>
      <c r="D8" s="35"/>
      <c r="E8" s="2">
        <v>7</v>
      </c>
      <c r="F8" s="77" t="s">
        <v>41</v>
      </c>
      <c r="G8" s="77"/>
      <c r="H8" s="35"/>
      <c r="I8" s="38"/>
      <c r="J8" s="2">
        <v>7</v>
      </c>
      <c r="K8" s="76" t="s">
        <v>103</v>
      </c>
      <c r="L8" s="77"/>
      <c r="M8" s="67"/>
      <c r="N8" s="38"/>
      <c r="O8" s="2">
        <v>7</v>
      </c>
      <c r="P8" s="76" t="s">
        <v>127</v>
      </c>
      <c r="Q8" s="77"/>
      <c r="R8" s="38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71" t="b">
        <v>0</v>
      </c>
      <c r="Y8" s="11">
        <f t="shared" si="3"/>
        <v>0</v>
      </c>
      <c r="Z8" s="11" t="b">
        <v>0</v>
      </c>
      <c r="AA8" s="11">
        <f t="shared" si="4"/>
        <v>0</v>
      </c>
      <c r="AB8" s="11" t="b">
        <v>0</v>
      </c>
      <c r="AC8" s="11">
        <f t="shared" si="5"/>
        <v>0</v>
      </c>
      <c r="AD8" s="71" t="b">
        <v>0</v>
      </c>
      <c r="AE8" s="11">
        <f t="shared" si="2"/>
        <v>0</v>
      </c>
      <c r="AF8" s="27"/>
      <c r="AG8" s="27"/>
    </row>
    <row r="9" spans="2:33" ht="15.75" customHeight="1">
      <c r="B9" s="76" t="s">
        <v>37</v>
      </c>
      <c r="C9" s="77"/>
      <c r="D9" s="35"/>
      <c r="E9" s="2">
        <v>7</v>
      </c>
      <c r="F9" s="77" t="s">
        <v>9</v>
      </c>
      <c r="G9" s="77"/>
      <c r="H9" s="35"/>
      <c r="I9" s="38"/>
      <c r="J9" s="2">
        <v>8</v>
      </c>
      <c r="K9" s="76" t="s">
        <v>69</v>
      </c>
      <c r="L9" s="77"/>
      <c r="M9" s="67"/>
      <c r="N9" s="38"/>
      <c r="O9" s="2">
        <v>7</v>
      </c>
      <c r="P9" s="76" t="s">
        <v>141</v>
      </c>
      <c r="Q9" s="77"/>
      <c r="R9" s="38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71" t="b">
        <v>0</v>
      </c>
      <c r="Y9" s="11">
        <f t="shared" si="3"/>
        <v>0</v>
      </c>
      <c r="Z9" s="11" t="b">
        <v>0</v>
      </c>
      <c r="AA9" s="11">
        <f t="shared" si="4"/>
        <v>0</v>
      </c>
      <c r="AB9" s="11" t="b">
        <v>0</v>
      </c>
      <c r="AC9" s="11">
        <f t="shared" si="5"/>
        <v>0</v>
      </c>
      <c r="AD9" s="71" t="b">
        <v>0</v>
      </c>
      <c r="AE9" s="11">
        <f t="shared" si="2"/>
        <v>0</v>
      </c>
      <c r="AF9" s="27"/>
      <c r="AG9" s="27"/>
    </row>
    <row r="10" spans="2:33" ht="15.75" customHeight="1">
      <c r="B10" s="76" t="s">
        <v>10</v>
      </c>
      <c r="C10" s="77"/>
      <c r="D10" s="35"/>
      <c r="E10" s="2">
        <v>8</v>
      </c>
      <c r="F10" s="77" t="s">
        <v>33</v>
      </c>
      <c r="G10" s="77"/>
      <c r="H10" s="35"/>
      <c r="I10" s="38"/>
      <c r="J10" s="2">
        <v>7</v>
      </c>
      <c r="K10" s="76" t="s">
        <v>70</v>
      </c>
      <c r="L10" s="77"/>
      <c r="M10" s="67"/>
      <c r="N10" s="38"/>
      <c r="O10" s="2">
        <v>7</v>
      </c>
      <c r="P10" s="76" t="s">
        <v>152</v>
      </c>
      <c r="Q10" s="77"/>
      <c r="R10" s="38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71" t="b">
        <v>0</v>
      </c>
      <c r="Y10" s="11">
        <f t="shared" si="3"/>
        <v>0</v>
      </c>
      <c r="Z10" s="11" t="b">
        <v>0</v>
      </c>
      <c r="AA10" s="11">
        <f t="shared" si="4"/>
        <v>0</v>
      </c>
      <c r="AB10" s="11" t="b">
        <v>0</v>
      </c>
      <c r="AC10" s="11">
        <f t="shared" si="5"/>
        <v>0</v>
      </c>
      <c r="AD10" s="71" t="b">
        <v>0</v>
      </c>
      <c r="AE10" s="11">
        <f t="shared" si="2"/>
        <v>0</v>
      </c>
      <c r="AF10" s="27"/>
      <c r="AG10" s="27"/>
    </row>
    <row r="11" spans="2:33" ht="15.75" customHeight="1">
      <c r="B11" s="76" t="s">
        <v>12</v>
      </c>
      <c r="C11" s="77"/>
      <c r="D11" s="35"/>
      <c r="E11" s="2">
        <v>8</v>
      </c>
      <c r="F11" s="77" t="s">
        <v>53</v>
      </c>
      <c r="G11" s="77"/>
      <c r="H11" s="35"/>
      <c r="I11" s="38"/>
      <c r="J11" s="2">
        <v>7</v>
      </c>
      <c r="K11" s="76" t="s">
        <v>71</v>
      </c>
      <c r="L11" s="77"/>
      <c r="M11" s="67"/>
      <c r="N11" s="38"/>
      <c r="O11" s="2">
        <v>7</v>
      </c>
      <c r="P11" s="76" t="s">
        <v>139</v>
      </c>
      <c r="Q11" s="77"/>
      <c r="R11" s="38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71" t="b">
        <v>0</v>
      </c>
      <c r="Y11" s="11">
        <f t="shared" si="3"/>
        <v>0</v>
      </c>
      <c r="Z11" s="11" t="b">
        <v>0</v>
      </c>
      <c r="AA11" s="11">
        <f t="shared" si="4"/>
        <v>0</v>
      </c>
      <c r="AB11" s="11" t="b">
        <v>0</v>
      </c>
      <c r="AC11" s="11">
        <f t="shared" si="5"/>
        <v>0</v>
      </c>
      <c r="AD11" s="71" t="b">
        <v>0</v>
      </c>
      <c r="AE11" s="11">
        <f t="shared" si="2"/>
        <v>0</v>
      </c>
      <c r="AF11" s="27"/>
      <c r="AG11" s="27"/>
    </row>
    <row r="12" spans="2:33" ht="15.75" customHeight="1">
      <c r="B12" s="76" t="s">
        <v>24</v>
      </c>
      <c r="C12" s="77"/>
      <c r="D12" s="35"/>
      <c r="E12" s="2">
        <v>7</v>
      </c>
      <c r="F12" s="77" t="s">
        <v>25</v>
      </c>
      <c r="G12" s="77"/>
      <c r="H12" s="35"/>
      <c r="I12" s="38"/>
      <c r="J12" s="2">
        <v>7</v>
      </c>
      <c r="K12" s="120" t="s">
        <v>25</v>
      </c>
      <c r="L12" s="121"/>
      <c r="M12" s="68"/>
      <c r="N12" s="38"/>
      <c r="O12" s="2">
        <v>7</v>
      </c>
      <c r="P12" s="120" t="s">
        <v>25</v>
      </c>
      <c r="Q12" s="121"/>
      <c r="R12" s="38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71" t="b">
        <v>0</v>
      </c>
      <c r="Y12" s="11">
        <f t="shared" si="3"/>
        <v>0</v>
      </c>
      <c r="Z12" s="11" t="b">
        <v>0</v>
      </c>
      <c r="AA12" s="11">
        <f t="shared" si="4"/>
        <v>0</v>
      </c>
      <c r="AB12" s="11" t="b">
        <v>0</v>
      </c>
      <c r="AC12" s="11">
        <f t="shared" si="5"/>
        <v>0</v>
      </c>
      <c r="AD12" s="71" t="b">
        <v>0</v>
      </c>
      <c r="AE12" s="11">
        <f t="shared" si="2"/>
        <v>0</v>
      </c>
      <c r="AF12" s="27"/>
      <c r="AG12" s="27"/>
    </row>
    <row r="13" spans="2:33" ht="15.75" customHeight="1">
      <c r="B13" s="76" t="s">
        <v>25</v>
      </c>
      <c r="C13" s="77"/>
      <c r="D13" s="35"/>
      <c r="E13" s="2">
        <v>7</v>
      </c>
      <c r="F13" s="77" t="s">
        <v>30</v>
      </c>
      <c r="G13" s="77"/>
      <c r="H13" s="35"/>
      <c r="I13" s="38"/>
      <c r="J13" s="2">
        <v>7</v>
      </c>
      <c r="K13" s="76" t="s">
        <v>61</v>
      </c>
      <c r="L13" s="77"/>
      <c r="M13" s="67"/>
      <c r="N13" s="38"/>
      <c r="O13" s="2">
        <v>7</v>
      </c>
      <c r="P13" s="76" t="s">
        <v>61</v>
      </c>
      <c r="Q13" s="77"/>
      <c r="R13" s="38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71" t="b">
        <v>0</v>
      </c>
      <c r="Y13" s="11">
        <f t="shared" si="3"/>
        <v>0</v>
      </c>
      <c r="Z13" s="11" t="b">
        <v>0</v>
      </c>
      <c r="AA13" s="11">
        <f t="shared" si="4"/>
        <v>0</v>
      </c>
      <c r="AB13" s="11" t="b">
        <v>0</v>
      </c>
      <c r="AC13" s="11">
        <f t="shared" si="5"/>
        <v>0</v>
      </c>
      <c r="AD13" s="71" t="b">
        <v>0</v>
      </c>
      <c r="AE13" s="11">
        <f t="shared" si="2"/>
        <v>0</v>
      </c>
      <c r="AF13" s="27"/>
      <c r="AG13" s="27"/>
    </row>
    <row r="14" spans="2:33" ht="15.75" customHeight="1">
      <c r="B14" s="76" t="s">
        <v>13</v>
      </c>
      <c r="C14" s="77"/>
      <c r="D14" s="35"/>
      <c r="E14" s="2">
        <v>1</v>
      </c>
      <c r="F14" s="77" t="s">
        <v>14</v>
      </c>
      <c r="G14" s="77"/>
      <c r="H14" s="35"/>
      <c r="I14" s="38"/>
      <c r="J14" s="2">
        <v>1.5</v>
      </c>
      <c r="K14" s="76" t="s">
        <v>62</v>
      </c>
      <c r="L14" s="77"/>
      <c r="M14" s="67"/>
      <c r="N14" s="38"/>
      <c r="O14" s="2">
        <v>2</v>
      </c>
      <c r="P14" s="76"/>
      <c r="Q14" s="7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71" t="b">
        <v>0</v>
      </c>
      <c r="Y14" s="11">
        <f t="shared" si="3"/>
        <v>0</v>
      </c>
      <c r="Z14" s="11" t="b">
        <v>0</v>
      </c>
      <c r="AA14" s="11">
        <f t="shared" si="4"/>
        <v>0</v>
      </c>
      <c r="AB14" s="11" t="b">
        <v>0</v>
      </c>
      <c r="AC14" s="11">
        <f t="shared" si="5"/>
        <v>0</v>
      </c>
      <c r="AD14" s="71" t="b">
        <v>1</v>
      </c>
      <c r="AE14" s="11">
        <f t="shared" si="2"/>
        <v>0</v>
      </c>
      <c r="AF14" s="27"/>
      <c r="AG14" s="27"/>
    </row>
    <row r="15" spans="2:33" ht="15.75" customHeight="1" thickBot="1">
      <c r="B15" s="86"/>
      <c r="C15" s="87"/>
      <c r="D15" s="87"/>
      <c r="E15" s="13"/>
      <c r="F15" s="107" t="s">
        <v>15</v>
      </c>
      <c r="G15" s="107"/>
      <c r="H15" s="42"/>
      <c r="I15" s="39"/>
      <c r="J15" s="2">
        <v>1.5</v>
      </c>
      <c r="K15" s="76" t="s">
        <v>63</v>
      </c>
      <c r="L15" s="77"/>
      <c r="M15" s="67"/>
      <c r="N15" s="39"/>
      <c r="O15" s="2">
        <v>2</v>
      </c>
      <c r="P15" s="76" t="s">
        <v>172</v>
      </c>
      <c r="Q15" s="138"/>
      <c r="R15" s="3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71" t="b">
        <v>0</v>
      </c>
      <c r="Y15" s="11">
        <f t="shared" si="3"/>
        <v>0</v>
      </c>
      <c r="Z15" s="11" t="b">
        <v>0</v>
      </c>
      <c r="AA15" s="11">
        <f t="shared" si="4"/>
        <v>0</v>
      </c>
      <c r="AB15" s="11" t="b">
        <v>0</v>
      </c>
      <c r="AC15" s="11">
        <f t="shared" si="5"/>
        <v>0</v>
      </c>
      <c r="AD15" s="71" t="b">
        <v>0</v>
      </c>
      <c r="AE15" s="11">
        <f t="shared" si="2"/>
        <v>0</v>
      </c>
      <c r="AF15" s="27"/>
      <c r="AG15" s="27"/>
    </row>
    <row r="16" spans="2:24" ht="15.75" customHeight="1" thickBot="1">
      <c r="B16" s="112" t="s">
        <v>26</v>
      </c>
      <c r="C16" s="113"/>
      <c r="D16" s="116"/>
      <c r="E16" s="12">
        <f>SUM(U6:U14)</f>
        <v>0</v>
      </c>
      <c r="F16" s="125" t="s">
        <v>31</v>
      </c>
      <c r="G16" s="126"/>
      <c r="H16" s="31">
        <f>SUM(W6:W15)</f>
        <v>0</v>
      </c>
      <c r="I16" s="32">
        <f>SUM(Y6:Y15)</f>
        <v>0</v>
      </c>
      <c r="J16" s="8">
        <f>SUM(W6:W15)+SUM(Y6:Y15)</f>
        <v>0</v>
      </c>
      <c r="K16" s="125" t="s">
        <v>64</v>
      </c>
      <c r="L16" s="126"/>
      <c r="M16" s="31">
        <f>SUM(AA6:AA15)</f>
        <v>0</v>
      </c>
      <c r="N16" s="70">
        <f>SUM(AC6:AC15)</f>
        <v>0</v>
      </c>
      <c r="O16" s="8">
        <f>SUM(AA6:AA15)+SUM(AC6:AC15)</f>
        <v>0</v>
      </c>
      <c r="P16" s="125" t="s">
        <v>170</v>
      </c>
      <c r="Q16" s="126"/>
      <c r="R16" s="127"/>
      <c r="S16" s="8">
        <f>SUM(AE6:AE15)</f>
        <v>0</v>
      </c>
      <c r="T16" s="11"/>
      <c r="U16" s="20" t="s">
        <v>51</v>
      </c>
      <c r="V16" s="19"/>
      <c r="W16" s="71">
        <f>SUM(W6:W15)</f>
        <v>0</v>
      </c>
      <c r="X16" s="19"/>
    </row>
    <row r="17" spans="2:22" ht="15.75" customHeight="1" thickBot="1">
      <c r="B17" s="112" t="s">
        <v>27</v>
      </c>
      <c r="C17" s="113"/>
      <c r="D17" s="114">
        <f>E16*$U$5</f>
        <v>0</v>
      </c>
      <c r="E17" s="115"/>
      <c r="F17" s="86" t="s">
        <v>32</v>
      </c>
      <c r="G17" s="90"/>
      <c r="H17" s="114">
        <f>SUM(W6:W15)*$U$5+SUM(Y6:Y15)*$W$5</f>
        <v>0</v>
      </c>
      <c r="I17" s="119"/>
      <c r="J17" s="115"/>
      <c r="K17" s="86" t="s">
        <v>65</v>
      </c>
      <c r="L17" s="87"/>
      <c r="M17" s="131">
        <f>SUM(AA6:AA15)*U5+SUM(AC6:AC15)*$W$5</f>
        <v>0</v>
      </c>
      <c r="N17" s="134"/>
      <c r="O17" s="132"/>
      <c r="P17" s="86" t="s">
        <v>171</v>
      </c>
      <c r="Q17" s="87"/>
      <c r="R17" s="131">
        <f>S16*$W$5</f>
        <v>0</v>
      </c>
      <c r="S17" s="132"/>
      <c r="U17" s="74">
        <f>E16+J16+O16+S16</f>
        <v>0</v>
      </c>
      <c r="V17" s="19"/>
    </row>
    <row r="18" spans="2:22" ht="15" customHeight="1" thickBot="1">
      <c r="B18" s="133" t="s">
        <v>16</v>
      </c>
      <c r="C18" s="93"/>
      <c r="D18" s="93"/>
      <c r="E18" s="93"/>
      <c r="F18" s="15" t="s">
        <v>16</v>
      </c>
      <c r="G18" s="93" t="s">
        <v>21</v>
      </c>
      <c r="H18" s="93"/>
      <c r="I18" s="93"/>
      <c r="J18" s="94"/>
      <c r="K18" s="26" t="s">
        <v>16</v>
      </c>
      <c r="L18" s="88" t="s">
        <v>21</v>
      </c>
      <c r="M18" s="88"/>
      <c r="N18" s="88"/>
      <c r="O18" s="88"/>
      <c r="P18" s="59" t="s">
        <v>16</v>
      </c>
      <c r="Q18" s="93" t="s">
        <v>21</v>
      </c>
      <c r="R18" s="93"/>
      <c r="S18" s="94"/>
      <c r="U18" s="19"/>
      <c r="V18" s="19"/>
    </row>
    <row r="19" spans="2:24" ht="15" customHeight="1" thickBot="1">
      <c r="B19" s="146" t="s">
        <v>38</v>
      </c>
      <c r="C19" s="141"/>
      <c r="D19" s="141"/>
      <c r="E19" s="141"/>
      <c r="F19" s="10" t="s">
        <v>34</v>
      </c>
      <c r="G19" s="141" t="s">
        <v>44</v>
      </c>
      <c r="H19" s="141"/>
      <c r="I19" s="141"/>
      <c r="J19" s="79"/>
      <c r="K19" s="58" t="s">
        <v>72</v>
      </c>
      <c r="L19" s="78" t="s">
        <v>77</v>
      </c>
      <c r="M19" s="78"/>
      <c r="N19" s="78"/>
      <c r="O19" s="141"/>
      <c r="P19" s="58" t="s">
        <v>153</v>
      </c>
      <c r="Q19" s="141" t="s">
        <v>147</v>
      </c>
      <c r="R19" s="141"/>
      <c r="S19" s="79"/>
      <c r="U19" s="20" t="s">
        <v>52</v>
      </c>
      <c r="V19" s="21"/>
      <c r="W19" s="75" t="s">
        <v>174</v>
      </c>
      <c r="X19" s="23">
        <f>ROUND($U$20*0.3,0)</f>
        <v>0</v>
      </c>
    </row>
    <row r="20" spans="2:24" ht="15" customHeight="1" thickBot="1">
      <c r="B20" s="146" t="s">
        <v>18</v>
      </c>
      <c r="C20" s="141"/>
      <c r="D20" s="141"/>
      <c r="E20" s="141"/>
      <c r="F20" s="16" t="s">
        <v>42</v>
      </c>
      <c r="G20" s="141" t="s">
        <v>29</v>
      </c>
      <c r="H20" s="141"/>
      <c r="I20" s="141"/>
      <c r="J20" s="79"/>
      <c r="K20" s="58" t="s">
        <v>83</v>
      </c>
      <c r="L20" s="78" t="s">
        <v>105</v>
      </c>
      <c r="M20" s="78"/>
      <c r="N20" s="78"/>
      <c r="O20" s="141"/>
      <c r="P20" s="16" t="s">
        <v>145</v>
      </c>
      <c r="Q20" s="82" t="s">
        <v>148</v>
      </c>
      <c r="R20" s="82"/>
      <c r="S20" s="83"/>
      <c r="U20" s="24">
        <f>ROUND(D17+H17+M17+R17,0)</f>
        <v>0</v>
      </c>
      <c r="V20" s="21"/>
      <c r="W20" s="40" t="s">
        <v>175</v>
      </c>
      <c r="X20" s="23">
        <f>ROUND($U$20*0.1,0)</f>
        <v>0</v>
      </c>
    </row>
    <row r="21" spans="2:24" ht="15" customHeight="1" thickBot="1">
      <c r="B21" s="129" t="s">
        <v>39</v>
      </c>
      <c r="C21" s="130"/>
      <c r="D21" s="130"/>
      <c r="E21" s="83"/>
      <c r="F21" s="16" t="s">
        <v>43</v>
      </c>
      <c r="G21" s="46"/>
      <c r="H21" s="46"/>
      <c r="I21" s="46"/>
      <c r="J21" s="45"/>
      <c r="K21" s="58" t="s">
        <v>79</v>
      </c>
      <c r="L21" s="82"/>
      <c r="M21" s="82"/>
      <c r="N21" s="82"/>
      <c r="O21" s="130"/>
      <c r="P21" s="58" t="s">
        <v>142</v>
      </c>
      <c r="Q21" s="130" t="s">
        <v>154</v>
      </c>
      <c r="R21" s="130"/>
      <c r="S21" s="83"/>
      <c r="U21" s="19"/>
      <c r="V21" s="19"/>
      <c r="W21" s="41" t="str">
        <f>"последња, 8. рата"</f>
        <v>последња, 8. рата</v>
      </c>
      <c r="X21" s="23">
        <f>U20-X19-6*X20</f>
        <v>0</v>
      </c>
    </row>
    <row r="22" spans="2:24" ht="15" customHeight="1">
      <c r="B22" s="47"/>
      <c r="C22" s="46"/>
      <c r="D22" s="46"/>
      <c r="E22" s="46"/>
      <c r="F22" s="16"/>
      <c r="G22" s="46"/>
      <c r="H22" s="46"/>
      <c r="I22" s="46"/>
      <c r="J22" s="45"/>
      <c r="K22" s="58" t="s">
        <v>150</v>
      </c>
      <c r="L22" s="60"/>
      <c r="M22" s="60"/>
      <c r="N22" s="60"/>
      <c r="O22" s="62"/>
      <c r="P22" s="58"/>
      <c r="Q22" s="62"/>
      <c r="R22" s="62"/>
      <c r="S22" s="61"/>
      <c r="U22" s="49"/>
      <c r="V22" s="53"/>
      <c r="W22" s="54"/>
      <c r="X22" s="55"/>
    </row>
    <row r="23" spans="2:24" ht="15" customHeight="1" thickBot="1">
      <c r="B23" s="143"/>
      <c r="C23" s="142"/>
      <c r="D23" s="142"/>
      <c r="E23" s="142"/>
      <c r="F23" s="30"/>
      <c r="G23" s="144"/>
      <c r="H23" s="144"/>
      <c r="I23" s="144"/>
      <c r="J23" s="145"/>
      <c r="K23" s="30" t="s">
        <v>104</v>
      </c>
      <c r="L23" s="142"/>
      <c r="M23" s="142"/>
      <c r="N23" s="142"/>
      <c r="O23" s="142"/>
      <c r="P23" s="30"/>
      <c r="Q23" s="142"/>
      <c r="R23" s="142"/>
      <c r="S23" s="147"/>
      <c r="U23" s="19"/>
      <c r="V23" s="50"/>
      <c r="W23" s="51"/>
      <c r="X23" s="52"/>
    </row>
    <row r="24" ht="15.75" thickBot="1"/>
    <row r="25" spans="2:19" ht="21.75" thickBot="1">
      <c r="B25" s="122" t="s">
        <v>173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</row>
  </sheetData>
  <sheetProtection/>
  <mergeCells count="85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5:S25"/>
    <mergeCell ref="Q18:S18"/>
    <mergeCell ref="Q19:S19"/>
    <mergeCell ref="Q20:S20"/>
    <mergeCell ref="Q23:S23"/>
    <mergeCell ref="B20:E20"/>
    <mergeCell ref="G20:J20"/>
    <mergeCell ref="B21:E21"/>
    <mergeCell ref="Q21:S21"/>
    <mergeCell ref="L21:O21"/>
    <mergeCell ref="P16:R16"/>
    <mergeCell ref="P17:Q17"/>
    <mergeCell ref="R17:S17"/>
    <mergeCell ref="P6:Q6"/>
    <mergeCell ref="P7:Q7"/>
    <mergeCell ref="P8:Q8"/>
    <mergeCell ref="P9:Q9"/>
    <mergeCell ref="P10:Q10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3:O23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6" dxfId="24" operator="greaterThan" stopIfTrue="1">
      <formula>60</formula>
    </cfRule>
  </conditionalFormatting>
  <conditionalFormatting sqref="O16">
    <cfRule type="cellIs" priority="5" dxfId="1" operator="greaterThan" stopIfTrue="1">
      <formula>60</formula>
    </cfRule>
  </conditionalFormatting>
  <conditionalFormatting sqref="U17">
    <cfRule type="cellIs" priority="1" dxfId="2" operator="lessThan" stopIfTrue="1">
      <formula>37</formula>
    </cfRule>
    <cfRule type="cellIs" priority="2" dxfId="25" operator="greaterThan" stopIfTrue="1">
      <formula>36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L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281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7109375" style="0" customWidth="1"/>
    <col min="12" max="12" width="10.00390625" style="0" customWidth="1"/>
    <col min="13" max="13" width="5.28125" style="0" customWidth="1"/>
    <col min="14" max="15" width="6.140625" style="0" customWidth="1"/>
    <col min="16" max="16" width="23.57421875" style="0" customWidth="1"/>
    <col min="17" max="17" width="10.00390625" style="0" customWidth="1"/>
    <col min="18" max="18" width="6.7109375" style="0" customWidth="1"/>
    <col min="19" max="19" width="8.00390625" style="0" customWidth="1"/>
    <col min="20" max="20" width="2.00390625" style="0" customWidth="1"/>
    <col min="21" max="21" width="18.7109375" style="0" customWidth="1"/>
    <col min="22" max="22" width="7.7109375" style="0" customWidth="1"/>
    <col min="23" max="23" width="13.28125" style="0" customWidth="1"/>
    <col min="24" max="24" width="19.00390625" style="0" customWidth="1"/>
  </cols>
  <sheetData>
    <row r="1" ht="15.75" customHeight="1" thickBot="1"/>
    <row r="2" spans="2:19" ht="16.5" customHeight="1" thickBot="1">
      <c r="B2" s="135" t="s">
        <v>121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ht="15.75" customHeight="1" thickBot="1"/>
    <row r="4" spans="2:24" ht="15.75" customHeight="1" thickBot="1">
      <c r="B4" s="109" t="s">
        <v>0</v>
      </c>
      <c r="C4" s="110"/>
      <c r="D4" s="110"/>
      <c r="E4" s="111"/>
      <c r="F4" s="109" t="s">
        <v>2</v>
      </c>
      <c r="G4" s="110"/>
      <c r="H4" s="110"/>
      <c r="I4" s="110"/>
      <c r="J4" s="111"/>
      <c r="K4" s="101" t="s">
        <v>54</v>
      </c>
      <c r="L4" s="102"/>
      <c r="M4" s="102"/>
      <c r="N4" s="102"/>
      <c r="O4" s="103"/>
      <c r="P4" s="101" t="s">
        <v>124</v>
      </c>
      <c r="Q4" s="102"/>
      <c r="R4" s="102"/>
      <c r="S4" s="103"/>
      <c r="U4" s="104" t="s">
        <v>91</v>
      </c>
      <c r="V4" s="104"/>
      <c r="W4" s="104" t="s">
        <v>92</v>
      </c>
      <c r="X4" s="104"/>
    </row>
    <row r="5" spans="2:24" ht="16.5" customHeight="1" thickBot="1">
      <c r="B5" s="97" t="s">
        <v>23</v>
      </c>
      <c r="C5" s="98"/>
      <c r="D5" s="33"/>
      <c r="E5" s="1" t="s">
        <v>1</v>
      </c>
      <c r="F5" s="97" t="s">
        <v>23</v>
      </c>
      <c r="G5" s="98"/>
      <c r="H5" s="33"/>
      <c r="I5" s="36"/>
      <c r="J5" s="1" t="s">
        <v>1</v>
      </c>
      <c r="K5" s="97" t="s">
        <v>23</v>
      </c>
      <c r="L5" s="98"/>
      <c r="M5" s="65"/>
      <c r="N5" s="69"/>
      <c r="O5" s="25" t="s">
        <v>1</v>
      </c>
      <c r="P5" s="97" t="s">
        <v>23</v>
      </c>
      <c r="Q5" s="98"/>
      <c r="R5" s="69"/>
      <c r="S5" s="25" t="s">
        <v>1</v>
      </c>
      <c r="U5" s="95">
        <v>1280</v>
      </c>
      <c r="V5" s="96"/>
      <c r="W5" s="105">
        <v>1600</v>
      </c>
      <c r="X5" s="106"/>
    </row>
    <row r="6" spans="2:38" ht="15.75" customHeight="1">
      <c r="B6" s="99" t="s">
        <v>35</v>
      </c>
      <c r="C6" s="100"/>
      <c r="D6" s="34"/>
      <c r="E6" s="9">
        <v>7</v>
      </c>
      <c r="F6" s="100" t="s">
        <v>11</v>
      </c>
      <c r="G6" s="100"/>
      <c r="H6" s="34"/>
      <c r="I6" s="37"/>
      <c r="J6" s="2">
        <v>7</v>
      </c>
      <c r="K6" s="99" t="s">
        <v>80</v>
      </c>
      <c r="L6" s="100"/>
      <c r="M6" s="66"/>
      <c r="N6" s="37"/>
      <c r="O6" s="2">
        <v>7</v>
      </c>
      <c r="P6" s="99" t="s">
        <v>137</v>
      </c>
      <c r="Q6" s="100"/>
      <c r="R6" s="37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71" t="b">
        <v>0</v>
      </c>
      <c r="Y6" s="11">
        <f>IF(X6,J6,0)</f>
        <v>0</v>
      </c>
      <c r="Z6" s="11" t="b">
        <v>0</v>
      </c>
      <c r="AA6" s="11">
        <f>IF(Z6,O6,0)</f>
        <v>0</v>
      </c>
      <c r="AB6" s="11" t="b">
        <v>0</v>
      </c>
      <c r="AC6" s="11">
        <f>IF(AB6,O6,0)</f>
        <v>0</v>
      </c>
      <c r="AD6" s="71" t="b">
        <v>0</v>
      </c>
      <c r="AE6" s="11">
        <f aca="true" t="shared" si="2" ref="AE6:AE15">IF(AD6,S6,0)</f>
        <v>0</v>
      </c>
      <c r="AF6" s="71"/>
      <c r="AG6" s="27"/>
      <c r="AH6" s="27"/>
      <c r="AI6" s="27"/>
      <c r="AJ6" s="27"/>
      <c r="AK6" s="27"/>
      <c r="AL6" s="27"/>
    </row>
    <row r="7" spans="2:38" ht="15.75" customHeight="1">
      <c r="B7" s="76" t="s">
        <v>4</v>
      </c>
      <c r="C7" s="77"/>
      <c r="D7" s="35"/>
      <c r="E7" s="2">
        <v>8</v>
      </c>
      <c r="F7" s="77" t="s">
        <v>40</v>
      </c>
      <c r="G7" s="77"/>
      <c r="H7" s="35"/>
      <c r="I7" s="38"/>
      <c r="J7" s="2">
        <v>7</v>
      </c>
      <c r="K7" s="76" t="s">
        <v>106</v>
      </c>
      <c r="L7" s="77"/>
      <c r="M7" s="67"/>
      <c r="N7" s="38"/>
      <c r="O7" s="2">
        <v>7</v>
      </c>
      <c r="P7" s="76" t="s">
        <v>155</v>
      </c>
      <c r="Q7" s="77"/>
      <c r="R7" s="38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71" t="b">
        <v>0</v>
      </c>
      <c r="Y7" s="11">
        <f aca="true" t="shared" si="3" ref="Y7:Y15">IF(X7,J7,0)</f>
        <v>0</v>
      </c>
      <c r="Z7" s="11" t="b">
        <v>0</v>
      </c>
      <c r="AA7" s="11">
        <f aca="true" t="shared" si="4" ref="AA7:AA15">IF(Z7,O7,0)</f>
        <v>0</v>
      </c>
      <c r="AB7" s="11" t="b">
        <v>0</v>
      </c>
      <c r="AC7" s="11">
        <f aca="true" t="shared" si="5" ref="AC7:AC15">IF(AB7,O7,0)</f>
        <v>0</v>
      </c>
      <c r="AD7" s="72" t="b">
        <v>0</v>
      </c>
      <c r="AE7" s="11">
        <f t="shared" si="2"/>
        <v>0</v>
      </c>
      <c r="AF7" s="71"/>
      <c r="AG7" s="27"/>
      <c r="AH7" s="27"/>
      <c r="AI7" s="27"/>
      <c r="AJ7" s="27"/>
      <c r="AK7" s="27"/>
      <c r="AL7" s="27"/>
    </row>
    <row r="8" spans="2:38" ht="15.75" customHeight="1">
      <c r="B8" s="76" t="s">
        <v>36</v>
      </c>
      <c r="C8" s="77"/>
      <c r="D8" s="35"/>
      <c r="E8" s="2">
        <v>7</v>
      </c>
      <c r="F8" s="77" t="s">
        <v>45</v>
      </c>
      <c r="G8" s="77"/>
      <c r="H8" s="35"/>
      <c r="I8" s="38"/>
      <c r="J8" s="2">
        <v>7</v>
      </c>
      <c r="K8" s="76" t="s">
        <v>82</v>
      </c>
      <c r="L8" s="77"/>
      <c r="M8" s="67"/>
      <c r="N8" s="38"/>
      <c r="O8" s="2">
        <v>7</v>
      </c>
      <c r="P8" s="76" t="s">
        <v>156</v>
      </c>
      <c r="Q8" s="77"/>
      <c r="R8" s="38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71" t="b">
        <v>0</v>
      </c>
      <c r="Y8" s="11">
        <f t="shared" si="3"/>
        <v>0</v>
      </c>
      <c r="Z8" s="11" t="b">
        <v>0</v>
      </c>
      <c r="AA8" s="11">
        <f t="shared" si="4"/>
        <v>0</v>
      </c>
      <c r="AB8" s="11" t="b">
        <v>0</v>
      </c>
      <c r="AC8" s="11">
        <f t="shared" si="5"/>
        <v>0</v>
      </c>
      <c r="AD8" s="71" t="b">
        <v>0</v>
      </c>
      <c r="AE8" s="11">
        <f t="shared" si="2"/>
        <v>0</v>
      </c>
      <c r="AF8" s="71"/>
      <c r="AG8" s="27"/>
      <c r="AH8" s="27"/>
      <c r="AI8" s="27"/>
      <c r="AJ8" s="27"/>
      <c r="AK8" s="27"/>
      <c r="AL8" s="27"/>
    </row>
    <row r="9" spans="2:38" ht="15.75" customHeight="1">
      <c r="B9" s="76" t="s">
        <v>37</v>
      </c>
      <c r="C9" s="77"/>
      <c r="D9" s="35"/>
      <c r="E9" s="2">
        <v>7</v>
      </c>
      <c r="F9" s="77" t="s">
        <v>9</v>
      </c>
      <c r="G9" s="77"/>
      <c r="H9" s="35"/>
      <c r="I9" s="38"/>
      <c r="J9" s="2">
        <v>8</v>
      </c>
      <c r="K9" s="76" t="s">
        <v>107</v>
      </c>
      <c r="L9" s="77"/>
      <c r="M9" s="67"/>
      <c r="N9" s="38"/>
      <c r="O9" s="2">
        <v>7</v>
      </c>
      <c r="P9" s="76" t="s">
        <v>141</v>
      </c>
      <c r="Q9" s="77"/>
      <c r="R9" s="38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71" t="b">
        <v>0</v>
      </c>
      <c r="Y9" s="11">
        <f t="shared" si="3"/>
        <v>0</v>
      </c>
      <c r="Z9" s="11" t="b">
        <v>0</v>
      </c>
      <c r="AA9" s="11">
        <f t="shared" si="4"/>
        <v>0</v>
      </c>
      <c r="AB9" s="11" t="b">
        <v>0</v>
      </c>
      <c r="AC9" s="11">
        <f t="shared" si="5"/>
        <v>0</v>
      </c>
      <c r="AD9" s="71" t="b">
        <v>0</v>
      </c>
      <c r="AE9" s="11">
        <f t="shared" si="2"/>
        <v>0</v>
      </c>
      <c r="AF9" s="71"/>
      <c r="AG9" s="27"/>
      <c r="AH9" s="27"/>
      <c r="AI9" s="27"/>
      <c r="AJ9" s="27"/>
      <c r="AK9" s="27"/>
      <c r="AL9" s="27"/>
    </row>
    <row r="10" spans="2:38" ht="15.75" customHeight="1">
      <c r="B10" s="76" t="s">
        <v>10</v>
      </c>
      <c r="C10" s="77"/>
      <c r="D10" s="35"/>
      <c r="E10" s="2">
        <v>8</v>
      </c>
      <c r="F10" s="77" t="s">
        <v>46</v>
      </c>
      <c r="G10" s="77"/>
      <c r="H10" s="35"/>
      <c r="I10" s="38"/>
      <c r="J10" s="2">
        <v>7</v>
      </c>
      <c r="K10" s="76" t="s">
        <v>108</v>
      </c>
      <c r="L10" s="77"/>
      <c r="M10" s="67"/>
      <c r="N10" s="38"/>
      <c r="O10" s="2">
        <v>7</v>
      </c>
      <c r="P10" s="76" t="s">
        <v>157</v>
      </c>
      <c r="Q10" s="77"/>
      <c r="R10" s="38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71" t="b">
        <v>0</v>
      </c>
      <c r="Y10" s="11">
        <f t="shared" si="3"/>
        <v>0</v>
      </c>
      <c r="Z10" s="11" t="b">
        <v>0</v>
      </c>
      <c r="AA10" s="11">
        <f t="shared" si="4"/>
        <v>0</v>
      </c>
      <c r="AB10" s="11" t="b">
        <v>0</v>
      </c>
      <c r="AC10" s="11">
        <f t="shared" si="5"/>
        <v>0</v>
      </c>
      <c r="AD10" s="71" t="b">
        <v>0</v>
      </c>
      <c r="AE10" s="11">
        <f t="shared" si="2"/>
        <v>0</v>
      </c>
      <c r="AF10" s="71"/>
      <c r="AG10" s="27"/>
      <c r="AH10" s="27"/>
      <c r="AI10" s="27"/>
      <c r="AJ10" s="27"/>
      <c r="AK10" s="27"/>
      <c r="AL10" s="27"/>
    </row>
    <row r="11" spans="2:38" ht="15.75" customHeight="1">
      <c r="B11" s="76" t="s">
        <v>12</v>
      </c>
      <c r="C11" s="77"/>
      <c r="D11" s="35"/>
      <c r="E11" s="2">
        <v>8</v>
      </c>
      <c r="F11" s="77" t="s">
        <v>53</v>
      </c>
      <c r="G11" s="77"/>
      <c r="H11" s="35"/>
      <c r="I11" s="38"/>
      <c r="J11" s="2">
        <v>7</v>
      </c>
      <c r="K11" s="76" t="s">
        <v>109</v>
      </c>
      <c r="L11" s="77"/>
      <c r="M11" s="67"/>
      <c r="N11" s="38"/>
      <c r="O11" s="2">
        <v>7</v>
      </c>
      <c r="P11" s="76" t="s">
        <v>158</v>
      </c>
      <c r="Q11" s="77"/>
      <c r="R11" s="38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71" t="b">
        <v>0</v>
      </c>
      <c r="Y11" s="11">
        <f t="shared" si="3"/>
        <v>0</v>
      </c>
      <c r="Z11" s="11" t="b">
        <v>0</v>
      </c>
      <c r="AA11" s="11">
        <f t="shared" si="4"/>
        <v>0</v>
      </c>
      <c r="AB11" s="11" t="b">
        <v>0</v>
      </c>
      <c r="AC11" s="11">
        <f t="shared" si="5"/>
        <v>0</v>
      </c>
      <c r="AD11" s="71" t="b">
        <v>0</v>
      </c>
      <c r="AE11" s="11">
        <f t="shared" si="2"/>
        <v>0</v>
      </c>
      <c r="AF11" s="71"/>
      <c r="AG11" s="27"/>
      <c r="AH11" s="27"/>
      <c r="AI11" s="27"/>
      <c r="AJ11" s="27"/>
      <c r="AK11" s="27"/>
      <c r="AL11" s="27"/>
    </row>
    <row r="12" spans="2:38" ht="15.75" customHeight="1">
      <c r="B12" s="76" t="s">
        <v>24</v>
      </c>
      <c r="C12" s="77"/>
      <c r="D12" s="35"/>
      <c r="E12" s="2">
        <v>7</v>
      </c>
      <c r="F12" s="77" t="s">
        <v>25</v>
      </c>
      <c r="G12" s="77"/>
      <c r="H12" s="35"/>
      <c r="I12" s="38"/>
      <c r="J12" s="2">
        <v>7</v>
      </c>
      <c r="K12" s="120" t="s">
        <v>25</v>
      </c>
      <c r="L12" s="121"/>
      <c r="M12" s="68"/>
      <c r="N12" s="38"/>
      <c r="O12" s="2">
        <v>7</v>
      </c>
      <c r="P12" s="120" t="s">
        <v>25</v>
      </c>
      <c r="Q12" s="121"/>
      <c r="R12" s="38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71" t="b">
        <v>0</v>
      </c>
      <c r="Y12" s="11">
        <f t="shared" si="3"/>
        <v>0</v>
      </c>
      <c r="Z12" s="11" t="b">
        <v>0</v>
      </c>
      <c r="AA12" s="11">
        <f t="shared" si="4"/>
        <v>0</v>
      </c>
      <c r="AB12" s="11" t="b">
        <v>0</v>
      </c>
      <c r="AC12" s="11">
        <f t="shared" si="5"/>
        <v>0</v>
      </c>
      <c r="AD12" s="71" t="b">
        <v>0</v>
      </c>
      <c r="AE12" s="11">
        <f t="shared" si="2"/>
        <v>0</v>
      </c>
      <c r="AF12" s="71"/>
      <c r="AG12" s="27"/>
      <c r="AH12" s="27"/>
      <c r="AI12" s="27"/>
      <c r="AJ12" s="27"/>
      <c r="AK12" s="27"/>
      <c r="AL12" s="27"/>
    </row>
    <row r="13" spans="2:38" ht="15.75" customHeight="1">
      <c r="B13" s="76" t="s">
        <v>25</v>
      </c>
      <c r="C13" s="77"/>
      <c r="D13" s="35"/>
      <c r="E13" s="2">
        <v>7</v>
      </c>
      <c r="F13" s="77" t="s">
        <v>30</v>
      </c>
      <c r="G13" s="77"/>
      <c r="H13" s="35"/>
      <c r="I13" s="38"/>
      <c r="J13" s="2">
        <v>7</v>
      </c>
      <c r="K13" s="76" t="s">
        <v>61</v>
      </c>
      <c r="L13" s="77"/>
      <c r="M13" s="67"/>
      <c r="N13" s="38"/>
      <c r="O13" s="2">
        <v>7</v>
      </c>
      <c r="P13" s="76" t="s">
        <v>61</v>
      </c>
      <c r="Q13" s="77"/>
      <c r="R13" s="38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71" t="b">
        <v>0</v>
      </c>
      <c r="Y13" s="11">
        <f t="shared" si="3"/>
        <v>0</v>
      </c>
      <c r="Z13" s="11" t="b">
        <v>0</v>
      </c>
      <c r="AA13" s="11">
        <f t="shared" si="4"/>
        <v>0</v>
      </c>
      <c r="AB13" s="11" t="b">
        <v>0</v>
      </c>
      <c r="AC13" s="11">
        <f t="shared" si="5"/>
        <v>0</v>
      </c>
      <c r="AD13" s="71" t="b">
        <v>0</v>
      </c>
      <c r="AE13" s="11">
        <f t="shared" si="2"/>
        <v>0</v>
      </c>
      <c r="AF13" s="71"/>
      <c r="AG13" s="27"/>
      <c r="AH13" s="27"/>
      <c r="AI13" s="27"/>
      <c r="AJ13" s="27"/>
      <c r="AK13" s="27"/>
      <c r="AL13" s="27"/>
    </row>
    <row r="14" spans="2:38" ht="15.75" customHeight="1">
      <c r="B14" s="76" t="s">
        <v>13</v>
      </c>
      <c r="C14" s="77"/>
      <c r="D14" s="35"/>
      <c r="E14" s="2">
        <v>1</v>
      </c>
      <c r="F14" s="77" t="s">
        <v>14</v>
      </c>
      <c r="G14" s="77"/>
      <c r="H14" s="35"/>
      <c r="I14" s="38"/>
      <c r="J14" s="2">
        <v>1.5</v>
      </c>
      <c r="K14" s="76" t="s">
        <v>62</v>
      </c>
      <c r="L14" s="77"/>
      <c r="M14" s="67"/>
      <c r="N14" s="38"/>
      <c r="O14" s="2">
        <v>2</v>
      </c>
      <c r="P14" s="76"/>
      <c r="Q14" s="7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71" t="b">
        <v>0</v>
      </c>
      <c r="Y14" s="11">
        <f t="shared" si="3"/>
        <v>0</v>
      </c>
      <c r="Z14" s="11" t="b">
        <v>0</v>
      </c>
      <c r="AA14" s="11">
        <f t="shared" si="4"/>
        <v>0</v>
      </c>
      <c r="AB14" s="11" t="b">
        <v>0</v>
      </c>
      <c r="AC14" s="11">
        <f t="shared" si="5"/>
        <v>0</v>
      </c>
      <c r="AD14" s="71" t="b">
        <v>1</v>
      </c>
      <c r="AE14" s="11">
        <f t="shared" si="2"/>
        <v>0</v>
      </c>
      <c r="AF14" s="71"/>
      <c r="AG14" s="27"/>
      <c r="AH14" s="27"/>
      <c r="AI14" s="27"/>
      <c r="AJ14" s="27"/>
      <c r="AK14" s="27"/>
      <c r="AL14" s="27"/>
    </row>
    <row r="15" spans="2:38" ht="15.75" customHeight="1" thickBot="1">
      <c r="B15" s="86"/>
      <c r="C15" s="87"/>
      <c r="D15" s="87"/>
      <c r="E15" s="13"/>
      <c r="F15" s="107" t="s">
        <v>15</v>
      </c>
      <c r="G15" s="107"/>
      <c r="H15" s="42"/>
      <c r="I15" s="39"/>
      <c r="J15" s="2">
        <v>1.5</v>
      </c>
      <c r="K15" s="76" t="s">
        <v>63</v>
      </c>
      <c r="L15" s="77"/>
      <c r="M15" s="67"/>
      <c r="N15" s="39"/>
      <c r="O15" s="2">
        <v>2</v>
      </c>
      <c r="P15" s="76" t="s">
        <v>172</v>
      </c>
      <c r="Q15" s="138"/>
      <c r="R15" s="3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71" t="b">
        <v>0</v>
      </c>
      <c r="Y15" s="11">
        <f t="shared" si="3"/>
        <v>0</v>
      </c>
      <c r="Z15" s="11" t="b">
        <v>0</v>
      </c>
      <c r="AA15" s="11">
        <f t="shared" si="4"/>
        <v>0</v>
      </c>
      <c r="AB15" s="11" t="b">
        <v>0</v>
      </c>
      <c r="AC15" s="11">
        <f t="shared" si="5"/>
        <v>0</v>
      </c>
      <c r="AD15" s="71" t="b">
        <v>0</v>
      </c>
      <c r="AE15" s="11">
        <f t="shared" si="2"/>
        <v>0</v>
      </c>
      <c r="AF15" s="71"/>
      <c r="AG15" s="27"/>
      <c r="AH15" s="27"/>
      <c r="AI15" s="27"/>
      <c r="AJ15" s="27"/>
      <c r="AK15" s="27"/>
      <c r="AL15" s="27"/>
    </row>
    <row r="16" spans="2:24" ht="15.75" customHeight="1" thickBot="1">
      <c r="B16" s="112" t="s">
        <v>26</v>
      </c>
      <c r="C16" s="113"/>
      <c r="D16" s="116"/>
      <c r="E16" s="12">
        <f>SUM(U6:U14)</f>
        <v>0</v>
      </c>
      <c r="F16" s="125" t="s">
        <v>31</v>
      </c>
      <c r="G16" s="126"/>
      <c r="H16" s="31">
        <f>SUM(W6:W15)</f>
        <v>0</v>
      </c>
      <c r="I16" s="32">
        <f>SUM(Y6:Y15)</f>
        <v>0</v>
      </c>
      <c r="J16" s="8">
        <f>SUM(W6:W15)+SUM(Y6:Y15)</f>
        <v>0</v>
      </c>
      <c r="K16" s="125" t="s">
        <v>64</v>
      </c>
      <c r="L16" s="126"/>
      <c r="M16" s="31">
        <f>SUM(AA6:AA15)</f>
        <v>0</v>
      </c>
      <c r="N16" s="70">
        <f>SUM(AC6:AC15)</f>
        <v>0</v>
      </c>
      <c r="O16" s="8">
        <f>SUM(AA6:AA15)+SUM(AC6:AC15)</f>
        <v>0</v>
      </c>
      <c r="P16" s="125" t="s">
        <v>170</v>
      </c>
      <c r="Q16" s="126"/>
      <c r="R16" s="127"/>
      <c r="S16" s="8">
        <f>SUM(AE6:AE15)</f>
        <v>0</v>
      </c>
      <c r="T16" s="11"/>
      <c r="U16" s="20" t="s">
        <v>51</v>
      </c>
      <c r="V16" s="19"/>
      <c r="W16" s="71">
        <f>SUM(W6:W15)</f>
        <v>0</v>
      </c>
      <c r="X16" s="19"/>
    </row>
    <row r="17" spans="2:22" ht="15.75" customHeight="1" thickBot="1">
      <c r="B17" s="112" t="s">
        <v>27</v>
      </c>
      <c r="C17" s="113"/>
      <c r="D17" s="114">
        <f>E16*$U$5</f>
        <v>0</v>
      </c>
      <c r="E17" s="115"/>
      <c r="F17" s="86" t="s">
        <v>32</v>
      </c>
      <c r="G17" s="90"/>
      <c r="H17" s="114">
        <f>SUM(W6:W15)*$U$5+SUM(Y6:Y15)*$W$5</f>
        <v>0</v>
      </c>
      <c r="I17" s="119"/>
      <c r="J17" s="115"/>
      <c r="K17" s="86" t="s">
        <v>65</v>
      </c>
      <c r="L17" s="87"/>
      <c r="M17" s="131">
        <f>SUM(AA6:AA15)*U5+SUM(AC6:AC15)*$W$5</f>
        <v>0</v>
      </c>
      <c r="N17" s="134"/>
      <c r="O17" s="132"/>
      <c r="P17" s="86" t="s">
        <v>171</v>
      </c>
      <c r="Q17" s="87"/>
      <c r="R17" s="131">
        <f>S16*$W$5</f>
        <v>0</v>
      </c>
      <c r="S17" s="132"/>
      <c r="U17" s="74">
        <f>E16+J16+O16+S16</f>
        <v>0</v>
      </c>
      <c r="V17" s="19"/>
    </row>
    <row r="18" spans="2:22" ht="15" customHeight="1" thickBot="1">
      <c r="B18" s="133" t="s">
        <v>16</v>
      </c>
      <c r="C18" s="93"/>
      <c r="D18" s="93"/>
      <c r="E18" s="93"/>
      <c r="F18" s="15" t="s">
        <v>16</v>
      </c>
      <c r="G18" s="93" t="s">
        <v>21</v>
      </c>
      <c r="H18" s="93"/>
      <c r="I18" s="93"/>
      <c r="J18" s="94"/>
      <c r="K18" s="26" t="s">
        <v>16</v>
      </c>
      <c r="L18" s="88" t="s">
        <v>21</v>
      </c>
      <c r="M18" s="88"/>
      <c r="N18" s="88"/>
      <c r="O18" s="89"/>
      <c r="P18" s="26" t="s">
        <v>16</v>
      </c>
      <c r="Q18" s="88" t="s">
        <v>21</v>
      </c>
      <c r="R18" s="88"/>
      <c r="S18" s="89"/>
      <c r="U18" s="19"/>
      <c r="V18" s="19"/>
    </row>
    <row r="19" spans="2:24" ht="15" customHeight="1" thickBot="1">
      <c r="B19" s="146" t="s">
        <v>38</v>
      </c>
      <c r="C19" s="141"/>
      <c r="D19" s="141"/>
      <c r="E19" s="141"/>
      <c r="F19" s="14" t="s">
        <v>28</v>
      </c>
      <c r="G19" s="141" t="s">
        <v>44</v>
      </c>
      <c r="H19" s="141"/>
      <c r="I19" s="141"/>
      <c r="J19" s="79"/>
      <c r="K19" s="58" t="s">
        <v>98</v>
      </c>
      <c r="L19" s="78" t="s">
        <v>73</v>
      </c>
      <c r="M19" s="78"/>
      <c r="N19" s="78"/>
      <c r="O19" s="79"/>
      <c r="P19" s="29" t="s">
        <v>159</v>
      </c>
      <c r="Q19" s="82" t="s">
        <v>135</v>
      </c>
      <c r="R19" s="82"/>
      <c r="S19" s="83"/>
      <c r="U19" s="20" t="s">
        <v>52</v>
      </c>
      <c r="V19" s="21"/>
      <c r="W19" s="75" t="s">
        <v>174</v>
      </c>
      <c r="X19" s="23">
        <f>ROUND($U$20*0.3,0)</f>
        <v>0</v>
      </c>
    </row>
    <row r="20" spans="2:24" ht="15" customHeight="1" thickBot="1">
      <c r="B20" s="146" t="s">
        <v>18</v>
      </c>
      <c r="C20" s="141"/>
      <c r="D20" s="141"/>
      <c r="E20" s="141"/>
      <c r="F20" s="16" t="s">
        <v>42</v>
      </c>
      <c r="G20" s="149" t="s">
        <v>113</v>
      </c>
      <c r="H20" s="149"/>
      <c r="I20" s="149"/>
      <c r="J20" s="150"/>
      <c r="K20" s="58" t="s">
        <v>110</v>
      </c>
      <c r="L20" s="78" t="s">
        <v>111</v>
      </c>
      <c r="M20" s="78"/>
      <c r="N20" s="78"/>
      <c r="O20" s="79"/>
      <c r="P20" s="58" t="s">
        <v>142</v>
      </c>
      <c r="Q20" s="78" t="s">
        <v>161</v>
      </c>
      <c r="R20" s="78"/>
      <c r="S20" s="79"/>
      <c r="U20" s="24">
        <f>ROUND(D17+H17+M17+R17,0)</f>
        <v>0</v>
      </c>
      <c r="V20" s="21"/>
      <c r="W20" s="40" t="s">
        <v>175</v>
      </c>
      <c r="X20" s="23">
        <f>ROUND($U$20*0.1,0)</f>
        <v>0</v>
      </c>
    </row>
    <row r="21" spans="2:24" ht="15" customHeight="1" thickBot="1">
      <c r="B21" s="129" t="s">
        <v>39</v>
      </c>
      <c r="C21" s="130"/>
      <c r="D21" s="130"/>
      <c r="E21" s="83"/>
      <c r="F21" s="16"/>
      <c r="G21" s="149"/>
      <c r="H21" s="149"/>
      <c r="I21" s="149"/>
      <c r="J21" s="150"/>
      <c r="K21" s="58" t="s">
        <v>84</v>
      </c>
      <c r="L21" s="82" t="s">
        <v>78</v>
      </c>
      <c r="M21" s="82"/>
      <c r="N21" s="82"/>
      <c r="O21" s="83"/>
      <c r="P21" s="64" t="s">
        <v>131</v>
      </c>
      <c r="Q21" s="82" t="s">
        <v>162</v>
      </c>
      <c r="R21" s="82"/>
      <c r="S21" s="83"/>
      <c r="U21" s="19"/>
      <c r="V21" s="19"/>
      <c r="W21" s="41" t="str">
        <f>"последња, 8. рата"</f>
        <v>последња, 8. рата</v>
      </c>
      <c r="X21" s="23">
        <f>U20-X19-6*X20</f>
        <v>0</v>
      </c>
    </row>
    <row r="22" spans="2:24" ht="15.75" customHeight="1" thickBot="1">
      <c r="B22" s="148"/>
      <c r="C22" s="139"/>
      <c r="D22" s="139"/>
      <c r="E22" s="139"/>
      <c r="F22" s="17"/>
      <c r="G22" s="151"/>
      <c r="H22" s="151"/>
      <c r="I22" s="151"/>
      <c r="J22" s="152"/>
      <c r="K22" s="30"/>
      <c r="L22" s="139" t="s">
        <v>87</v>
      </c>
      <c r="M22" s="139"/>
      <c r="N22" s="139"/>
      <c r="O22" s="140"/>
      <c r="P22" s="30" t="s">
        <v>160</v>
      </c>
      <c r="Q22" s="139" t="s">
        <v>163</v>
      </c>
      <c r="R22" s="139"/>
      <c r="S22" s="140"/>
      <c r="U22" s="19"/>
      <c r="V22" s="50"/>
      <c r="W22" s="51"/>
      <c r="X22" s="52"/>
    </row>
    <row r="23" spans="22:24" ht="15.75" thickBot="1">
      <c r="V23" s="56"/>
      <c r="W23" s="56"/>
      <c r="X23" s="56"/>
    </row>
    <row r="24" spans="2:19" ht="21.75" thickBot="1">
      <c r="B24" s="122" t="s">
        <v>173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</row>
  </sheetData>
  <sheetProtection/>
  <mergeCells count="84">
    <mergeCell ref="M17:O17"/>
    <mergeCell ref="K16:L16"/>
    <mergeCell ref="B24:S24"/>
    <mergeCell ref="Q20:S20"/>
    <mergeCell ref="Q22:S22"/>
    <mergeCell ref="B2:S2"/>
    <mergeCell ref="Q18:S18"/>
    <mergeCell ref="P4:S4"/>
    <mergeCell ref="P13:Q13"/>
    <mergeCell ref="P15:Q15"/>
    <mergeCell ref="P16:R16"/>
    <mergeCell ref="P17:Q17"/>
    <mergeCell ref="P7:Q7"/>
    <mergeCell ref="P8:Q8"/>
    <mergeCell ref="P9:Q9"/>
    <mergeCell ref="P10:Q10"/>
    <mergeCell ref="P11:Q11"/>
    <mergeCell ref="P12:Q12"/>
    <mergeCell ref="B12:C12"/>
    <mergeCell ref="F12:G12"/>
    <mergeCell ref="B13:C13"/>
    <mergeCell ref="G19:J19"/>
    <mergeCell ref="B20:E20"/>
    <mergeCell ref="Q19:S19"/>
    <mergeCell ref="R17:S17"/>
    <mergeCell ref="P14:Q14"/>
    <mergeCell ref="B16:D16"/>
    <mergeCell ref="B17:C17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P5:Q5"/>
    <mergeCell ref="F11:G11"/>
    <mergeCell ref="B6:C6"/>
    <mergeCell ref="F6:G6"/>
    <mergeCell ref="B7:C7"/>
    <mergeCell ref="F7:G7"/>
    <mergeCell ref="B8:C8"/>
    <mergeCell ref="F8:G8"/>
    <mergeCell ref="P6:Q6"/>
    <mergeCell ref="K5:L5"/>
    <mergeCell ref="Q21:S21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L22:O22"/>
    <mergeCell ref="K12:L12"/>
    <mergeCell ref="K13:L13"/>
    <mergeCell ref="K14:L14"/>
    <mergeCell ref="K15:L15"/>
    <mergeCell ref="K17:L17"/>
  </mergeCells>
  <conditionalFormatting sqref="J16">
    <cfRule type="cellIs" priority="6" dxfId="24" operator="greaterThan" stopIfTrue="1">
      <formula>60</formula>
    </cfRule>
  </conditionalFormatting>
  <conditionalFormatting sqref="O16">
    <cfRule type="cellIs" priority="5" dxfId="1" operator="greaterThan" stopIfTrue="1">
      <formula>60</formula>
    </cfRule>
  </conditionalFormatting>
  <conditionalFormatting sqref="U17">
    <cfRule type="cellIs" priority="1" dxfId="2" operator="lessThan" stopIfTrue="1">
      <formula>37</formula>
    </cfRule>
    <cfRule type="cellIs" priority="2" dxfId="25" operator="greaterThan" stopIfTrue="1">
      <formula>36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K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57421875" style="0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28125" style="0" customWidth="1"/>
    <col min="12" max="12" width="9.7109375" style="0" customWidth="1"/>
    <col min="13" max="13" width="5.28125" style="0" customWidth="1"/>
    <col min="14" max="14" width="6.28125" style="0" customWidth="1"/>
    <col min="15" max="15" width="7.00390625" style="0" customWidth="1"/>
    <col min="16" max="16" width="24.8515625" style="0" customWidth="1"/>
    <col min="17" max="17" width="9.7109375" style="0" customWidth="1"/>
    <col min="18" max="18" width="6.28125" style="0" customWidth="1"/>
    <col min="19" max="19" width="8.140625" style="0" customWidth="1"/>
    <col min="20" max="20" width="2.00390625" style="0" customWidth="1"/>
    <col min="21" max="21" width="19.7109375" style="0" customWidth="1"/>
    <col min="22" max="22" width="7.421875" style="0" customWidth="1"/>
    <col min="23" max="23" width="12.7109375" style="0" customWidth="1"/>
    <col min="24" max="24" width="18.140625" style="0" customWidth="1"/>
  </cols>
  <sheetData>
    <row r="1" ht="15.75" thickBot="1"/>
    <row r="2" spans="2:19" ht="15.75" thickBot="1">
      <c r="B2" s="135" t="s">
        <v>122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ht="15.75" thickBot="1"/>
    <row r="4" spans="2:24" ht="15.75" thickBot="1">
      <c r="B4" s="109" t="s">
        <v>0</v>
      </c>
      <c r="C4" s="110"/>
      <c r="D4" s="110"/>
      <c r="E4" s="111"/>
      <c r="F4" s="109" t="s">
        <v>2</v>
      </c>
      <c r="G4" s="110"/>
      <c r="H4" s="110"/>
      <c r="I4" s="110"/>
      <c r="J4" s="111"/>
      <c r="K4" s="101" t="s">
        <v>54</v>
      </c>
      <c r="L4" s="102"/>
      <c r="M4" s="102"/>
      <c r="N4" s="102"/>
      <c r="O4" s="103"/>
      <c r="P4" s="101" t="s">
        <v>124</v>
      </c>
      <c r="Q4" s="102"/>
      <c r="R4" s="102"/>
      <c r="S4" s="103"/>
      <c r="U4" s="104" t="s">
        <v>91</v>
      </c>
      <c r="V4" s="104"/>
      <c r="W4" s="104" t="s">
        <v>92</v>
      </c>
      <c r="X4" s="104"/>
    </row>
    <row r="5" spans="2:24" ht="30.75" thickBot="1">
      <c r="B5" s="97" t="s">
        <v>23</v>
      </c>
      <c r="C5" s="98"/>
      <c r="D5" s="33"/>
      <c r="E5" s="1" t="s">
        <v>1</v>
      </c>
      <c r="F5" s="97" t="s">
        <v>23</v>
      </c>
      <c r="G5" s="98"/>
      <c r="H5" s="33"/>
      <c r="I5" s="36"/>
      <c r="J5" s="1" t="s">
        <v>1</v>
      </c>
      <c r="K5" s="97" t="s">
        <v>23</v>
      </c>
      <c r="L5" s="98"/>
      <c r="M5" s="65"/>
      <c r="N5" s="69"/>
      <c r="O5" s="25" t="s">
        <v>1</v>
      </c>
      <c r="P5" s="97" t="s">
        <v>23</v>
      </c>
      <c r="Q5" s="98"/>
      <c r="R5" s="69"/>
      <c r="S5" s="25" t="s">
        <v>1</v>
      </c>
      <c r="U5" s="95">
        <v>1280</v>
      </c>
      <c r="V5" s="96"/>
      <c r="W5" s="105">
        <v>1600</v>
      </c>
      <c r="X5" s="106"/>
    </row>
    <row r="6" spans="2:37" ht="15.75" customHeight="1">
      <c r="B6" s="99" t="s">
        <v>35</v>
      </c>
      <c r="C6" s="100"/>
      <c r="D6" s="34"/>
      <c r="E6" s="9">
        <v>7</v>
      </c>
      <c r="F6" s="100" t="s">
        <v>11</v>
      </c>
      <c r="G6" s="100"/>
      <c r="H6" s="34"/>
      <c r="I6" s="37"/>
      <c r="J6" s="2">
        <v>7</v>
      </c>
      <c r="K6" s="99" t="s">
        <v>80</v>
      </c>
      <c r="L6" s="100"/>
      <c r="M6" s="66"/>
      <c r="N6" s="37"/>
      <c r="O6" s="2">
        <v>7</v>
      </c>
      <c r="P6" s="99" t="s">
        <v>164</v>
      </c>
      <c r="Q6" s="100"/>
      <c r="R6" s="37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71" t="b">
        <v>0</v>
      </c>
      <c r="Y6" s="11">
        <f>IF(X6,J6,0)</f>
        <v>0</v>
      </c>
      <c r="Z6" s="11" t="b">
        <v>0</v>
      </c>
      <c r="AA6" s="11">
        <f>IF(Z6,O6,0)</f>
        <v>0</v>
      </c>
      <c r="AB6" s="11" t="b">
        <v>0</v>
      </c>
      <c r="AC6" s="11">
        <f>IF(AB6,O6,0)</f>
        <v>0</v>
      </c>
      <c r="AD6" s="71" t="b">
        <v>0</v>
      </c>
      <c r="AE6" s="11">
        <f aca="true" t="shared" si="2" ref="AE6:AE15">IF(AD6,S6,0)</f>
        <v>0</v>
      </c>
      <c r="AF6" s="27"/>
      <c r="AG6" s="27"/>
      <c r="AH6" s="27"/>
      <c r="AI6" s="27"/>
      <c r="AJ6" s="27"/>
      <c r="AK6" s="27"/>
    </row>
    <row r="7" spans="2:37" ht="15.75" customHeight="1">
      <c r="B7" s="76" t="s">
        <v>4</v>
      </c>
      <c r="C7" s="77"/>
      <c r="D7" s="35"/>
      <c r="E7" s="2">
        <v>8</v>
      </c>
      <c r="F7" s="153" t="s">
        <v>46</v>
      </c>
      <c r="G7" s="153"/>
      <c r="H7" s="35"/>
      <c r="I7" s="38"/>
      <c r="J7" s="2">
        <v>7</v>
      </c>
      <c r="K7" s="76" t="s">
        <v>81</v>
      </c>
      <c r="L7" s="77"/>
      <c r="M7" s="67"/>
      <c r="N7" s="38"/>
      <c r="O7" s="2">
        <v>7</v>
      </c>
      <c r="P7" s="76" t="s">
        <v>137</v>
      </c>
      <c r="Q7" s="77"/>
      <c r="R7" s="38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71" t="b">
        <v>0</v>
      </c>
      <c r="Y7" s="11">
        <f aca="true" t="shared" si="3" ref="Y7:Y15">IF(X7,J7,0)</f>
        <v>0</v>
      </c>
      <c r="Z7" s="11" t="b">
        <v>0</v>
      </c>
      <c r="AA7" s="11">
        <f aca="true" t="shared" si="4" ref="AA7:AA15">IF(Z7,O7,0)</f>
        <v>0</v>
      </c>
      <c r="AB7" s="11" t="b">
        <v>0</v>
      </c>
      <c r="AC7" s="11">
        <f aca="true" t="shared" si="5" ref="AC7:AC15">IF(AB7,O7,0)</f>
        <v>0</v>
      </c>
      <c r="AD7" s="72" t="b">
        <v>0</v>
      </c>
      <c r="AE7" s="11">
        <f t="shared" si="2"/>
        <v>0</v>
      </c>
      <c r="AF7" s="27"/>
      <c r="AG7" s="27"/>
      <c r="AH7" s="27"/>
      <c r="AI7" s="27"/>
      <c r="AJ7" s="27"/>
      <c r="AK7" s="27"/>
    </row>
    <row r="8" spans="2:37" ht="15.75" customHeight="1">
      <c r="B8" s="76" t="s">
        <v>36</v>
      </c>
      <c r="C8" s="77"/>
      <c r="D8" s="35"/>
      <c r="E8" s="2">
        <v>7</v>
      </c>
      <c r="F8" s="77" t="s">
        <v>45</v>
      </c>
      <c r="G8" s="77"/>
      <c r="H8" s="35"/>
      <c r="I8" s="38"/>
      <c r="J8" s="2">
        <v>7</v>
      </c>
      <c r="K8" s="76" t="s">
        <v>114</v>
      </c>
      <c r="L8" s="77"/>
      <c r="M8" s="67"/>
      <c r="N8" s="38"/>
      <c r="O8" s="2">
        <v>7</v>
      </c>
      <c r="P8" s="76" t="s">
        <v>156</v>
      </c>
      <c r="Q8" s="77"/>
      <c r="R8" s="38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71" t="b">
        <v>0</v>
      </c>
      <c r="Y8" s="11">
        <f t="shared" si="3"/>
        <v>0</v>
      </c>
      <c r="Z8" s="11" t="b">
        <v>0</v>
      </c>
      <c r="AA8" s="11">
        <f t="shared" si="4"/>
        <v>0</v>
      </c>
      <c r="AB8" s="11" t="b">
        <v>0</v>
      </c>
      <c r="AC8" s="11">
        <f t="shared" si="5"/>
        <v>0</v>
      </c>
      <c r="AD8" s="71" t="b">
        <v>0</v>
      </c>
      <c r="AE8" s="11">
        <f t="shared" si="2"/>
        <v>0</v>
      </c>
      <c r="AF8" s="27"/>
      <c r="AG8" s="27"/>
      <c r="AH8" s="27"/>
      <c r="AI8" s="27"/>
      <c r="AJ8" s="27"/>
      <c r="AK8" s="27"/>
    </row>
    <row r="9" spans="2:37" ht="15.75" customHeight="1">
      <c r="B9" s="76" t="s">
        <v>37</v>
      </c>
      <c r="C9" s="77"/>
      <c r="D9" s="35"/>
      <c r="E9" s="2">
        <v>7</v>
      </c>
      <c r="F9" s="77" t="s">
        <v>9</v>
      </c>
      <c r="G9" s="77"/>
      <c r="H9" s="35"/>
      <c r="I9" s="38"/>
      <c r="J9" s="2">
        <v>8</v>
      </c>
      <c r="K9" s="76" t="s">
        <v>85</v>
      </c>
      <c r="L9" s="77"/>
      <c r="M9" s="67"/>
      <c r="N9" s="38"/>
      <c r="O9" s="2">
        <v>7</v>
      </c>
      <c r="P9" s="76" t="s">
        <v>165</v>
      </c>
      <c r="Q9" s="77"/>
      <c r="R9" s="38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71" t="b">
        <v>0</v>
      </c>
      <c r="Y9" s="11">
        <f t="shared" si="3"/>
        <v>0</v>
      </c>
      <c r="Z9" s="11" t="b">
        <v>0</v>
      </c>
      <c r="AA9" s="11">
        <f t="shared" si="4"/>
        <v>0</v>
      </c>
      <c r="AB9" s="11" t="b">
        <v>0</v>
      </c>
      <c r="AC9" s="11">
        <f t="shared" si="5"/>
        <v>0</v>
      </c>
      <c r="AD9" s="71" t="b">
        <v>0</v>
      </c>
      <c r="AE9" s="11">
        <f t="shared" si="2"/>
        <v>0</v>
      </c>
      <c r="AF9" s="27"/>
      <c r="AG9" s="27"/>
      <c r="AH9" s="27"/>
      <c r="AI9" s="27"/>
      <c r="AJ9" s="27"/>
      <c r="AK9" s="27"/>
    </row>
    <row r="10" spans="2:37" ht="15.75" customHeight="1">
      <c r="B10" s="76" t="s">
        <v>10</v>
      </c>
      <c r="C10" s="77"/>
      <c r="D10" s="35"/>
      <c r="E10" s="2">
        <v>8</v>
      </c>
      <c r="F10" s="77" t="s">
        <v>33</v>
      </c>
      <c r="G10" s="77"/>
      <c r="H10" s="35"/>
      <c r="I10" s="38"/>
      <c r="J10" s="2">
        <v>7</v>
      </c>
      <c r="K10" s="76" t="s">
        <v>86</v>
      </c>
      <c r="L10" s="77"/>
      <c r="M10" s="67"/>
      <c r="N10" s="38"/>
      <c r="O10" s="2">
        <v>7</v>
      </c>
      <c r="P10" s="76" t="s">
        <v>166</v>
      </c>
      <c r="Q10" s="77"/>
      <c r="R10" s="38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71" t="b">
        <v>0</v>
      </c>
      <c r="Y10" s="11">
        <f t="shared" si="3"/>
        <v>0</v>
      </c>
      <c r="Z10" s="11" t="b">
        <v>0</v>
      </c>
      <c r="AA10" s="11">
        <f t="shared" si="4"/>
        <v>0</v>
      </c>
      <c r="AB10" s="11" t="b">
        <v>0</v>
      </c>
      <c r="AC10" s="11">
        <f t="shared" si="5"/>
        <v>0</v>
      </c>
      <c r="AD10" s="71" t="b">
        <v>0</v>
      </c>
      <c r="AE10" s="11">
        <f t="shared" si="2"/>
        <v>0</v>
      </c>
      <c r="AF10" s="27"/>
      <c r="AG10" s="27"/>
      <c r="AH10" s="27"/>
      <c r="AI10" s="27"/>
      <c r="AJ10" s="27"/>
      <c r="AK10" s="27"/>
    </row>
    <row r="11" spans="2:37" ht="15.75" customHeight="1">
      <c r="B11" s="76" t="s">
        <v>12</v>
      </c>
      <c r="C11" s="77"/>
      <c r="D11" s="35"/>
      <c r="E11" s="2">
        <v>8</v>
      </c>
      <c r="F11" s="77" t="s">
        <v>53</v>
      </c>
      <c r="G11" s="77"/>
      <c r="H11" s="35"/>
      <c r="I11" s="38"/>
      <c r="J11" s="2">
        <v>7</v>
      </c>
      <c r="K11" s="76" t="s">
        <v>107</v>
      </c>
      <c r="L11" s="77"/>
      <c r="M11" s="67"/>
      <c r="N11" s="38"/>
      <c r="O11" s="2">
        <v>7</v>
      </c>
      <c r="P11" s="76" t="s">
        <v>141</v>
      </c>
      <c r="Q11" s="77"/>
      <c r="R11" s="38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71" t="b">
        <v>0</v>
      </c>
      <c r="Y11" s="11">
        <f t="shared" si="3"/>
        <v>0</v>
      </c>
      <c r="Z11" s="11" t="b">
        <v>0</v>
      </c>
      <c r="AA11" s="11">
        <f t="shared" si="4"/>
        <v>0</v>
      </c>
      <c r="AB11" s="11" t="b">
        <v>0</v>
      </c>
      <c r="AC11" s="11">
        <f t="shared" si="5"/>
        <v>0</v>
      </c>
      <c r="AD11" s="71" t="b">
        <v>0</v>
      </c>
      <c r="AE11" s="11">
        <f t="shared" si="2"/>
        <v>0</v>
      </c>
      <c r="AF11" s="27"/>
      <c r="AG11" s="27"/>
      <c r="AH11" s="27"/>
      <c r="AI11" s="27"/>
      <c r="AJ11" s="27"/>
      <c r="AK11" s="27"/>
    </row>
    <row r="12" spans="2:37" ht="15.75" customHeight="1">
      <c r="B12" s="76" t="s">
        <v>24</v>
      </c>
      <c r="C12" s="77"/>
      <c r="D12" s="35"/>
      <c r="E12" s="2">
        <v>7</v>
      </c>
      <c r="F12" s="77" t="s">
        <v>25</v>
      </c>
      <c r="G12" s="77"/>
      <c r="H12" s="35"/>
      <c r="I12" s="38"/>
      <c r="J12" s="2">
        <v>7</v>
      </c>
      <c r="K12" s="120" t="s">
        <v>25</v>
      </c>
      <c r="L12" s="121"/>
      <c r="M12" s="68"/>
      <c r="N12" s="38"/>
      <c r="O12" s="2">
        <v>7</v>
      </c>
      <c r="P12" s="120" t="s">
        <v>25</v>
      </c>
      <c r="Q12" s="121"/>
      <c r="R12" s="38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71" t="b">
        <v>0</v>
      </c>
      <c r="Y12" s="11">
        <f t="shared" si="3"/>
        <v>0</v>
      </c>
      <c r="Z12" s="11" t="b">
        <v>0</v>
      </c>
      <c r="AA12" s="11">
        <f t="shared" si="4"/>
        <v>0</v>
      </c>
      <c r="AB12" s="11" t="b">
        <v>0</v>
      </c>
      <c r="AC12" s="11">
        <f t="shared" si="5"/>
        <v>0</v>
      </c>
      <c r="AD12" s="71" t="b">
        <v>0</v>
      </c>
      <c r="AE12" s="11">
        <f t="shared" si="2"/>
        <v>0</v>
      </c>
      <c r="AF12" s="27"/>
      <c r="AG12" s="27"/>
      <c r="AH12" s="27"/>
      <c r="AI12" s="27"/>
      <c r="AJ12" s="27"/>
      <c r="AK12" s="27"/>
    </row>
    <row r="13" spans="2:37" ht="15.75" customHeight="1">
      <c r="B13" s="76" t="s">
        <v>25</v>
      </c>
      <c r="C13" s="77"/>
      <c r="D13" s="35"/>
      <c r="E13" s="2">
        <v>7</v>
      </c>
      <c r="F13" s="77" t="s">
        <v>30</v>
      </c>
      <c r="G13" s="77"/>
      <c r="H13" s="35"/>
      <c r="I13" s="38"/>
      <c r="J13" s="2">
        <v>7</v>
      </c>
      <c r="K13" s="76" t="s">
        <v>61</v>
      </c>
      <c r="L13" s="77"/>
      <c r="M13" s="67"/>
      <c r="N13" s="38"/>
      <c r="O13" s="2">
        <v>7</v>
      </c>
      <c r="P13" s="76" t="s">
        <v>61</v>
      </c>
      <c r="Q13" s="77"/>
      <c r="R13" s="38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71" t="b">
        <v>0</v>
      </c>
      <c r="Y13" s="11">
        <f t="shared" si="3"/>
        <v>0</v>
      </c>
      <c r="Z13" s="11" t="b">
        <v>0</v>
      </c>
      <c r="AA13" s="11">
        <f t="shared" si="4"/>
        <v>0</v>
      </c>
      <c r="AB13" s="11" t="b">
        <v>0</v>
      </c>
      <c r="AC13" s="11">
        <f t="shared" si="5"/>
        <v>0</v>
      </c>
      <c r="AD13" s="71" t="b">
        <v>0</v>
      </c>
      <c r="AE13" s="11">
        <f t="shared" si="2"/>
        <v>0</v>
      </c>
      <c r="AF13" s="27"/>
      <c r="AG13" s="27"/>
      <c r="AH13" s="27"/>
      <c r="AI13" s="27"/>
      <c r="AJ13" s="27"/>
      <c r="AK13" s="27"/>
    </row>
    <row r="14" spans="2:37" ht="15.75" customHeight="1">
      <c r="B14" s="76" t="s">
        <v>13</v>
      </c>
      <c r="C14" s="77"/>
      <c r="D14" s="35"/>
      <c r="E14" s="2">
        <v>1</v>
      </c>
      <c r="F14" s="77" t="s">
        <v>14</v>
      </c>
      <c r="G14" s="77"/>
      <c r="H14" s="35"/>
      <c r="I14" s="38"/>
      <c r="J14" s="2">
        <v>1.5</v>
      </c>
      <c r="K14" s="76" t="s">
        <v>62</v>
      </c>
      <c r="L14" s="77"/>
      <c r="M14" s="67"/>
      <c r="N14" s="38"/>
      <c r="O14" s="2">
        <v>2</v>
      </c>
      <c r="P14" s="76"/>
      <c r="Q14" s="7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71" t="b">
        <v>0</v>
      </c>
      <c r="Y14" s="11">
        <f t="shared" si="3"/>
        <v>0</v>
      </c>
      <c r="Z14" s="11" t="b">
        <v>0</v>
      </c>
      <c r="AA14" s="11">
        <f t="shared" si="4"/>
        <v>0</v>
      </c>
      <c r="AB14" s="11" t="b">
        <v>0</v>
      </c>
      <c r="AC14" s="11">
        <f t="shared" si="5"/>
        <v>0</v>
      </c>
      <c r="AD14" s="71" t="b">
        <v>1</v>
      </c>
      <c r="AE14" s="11">
        <f t="shared" si="2"/>
        <v>0</v>
      </c>
      <c r="AF14" s="27"/>
      <c r="AG14" s="27"/>
      <c r="AH14" s="27"/>
      <c r="AI14" s="27"/>
      <c r="AJ14" s="27"/>
      <c r="AK14" s="27"/>
    </row>
    <row r="15" spans="2:37" ht="15.75" customHeight="1" thickBot="1">
      <c r="B15" s="86"/>
      <c r="C15" s="87"/>
      <c r="D15" s="87"/>
      <c r="E15" s="13"/>
      <c r="F15" s="107" t="s">
        <v>15</v>
      </c>
      <c r="G15" s="107"/>
      <c r="H15" s="42"/>
      <c r="I15" s="39"/>
      <c r="J15" s="2">
        <v>1.5</v>
      </c>
      <c r="K15" s="76" t="s">
        <v>63</v>
      </c>
      <c r="L15" s="77"/>
      <c r="M15" s="67"/>
      <c r="N15" s="39"/>
      <c r="O15" s="2">
        <v>2</v>
      </c>
      <c r="P15" s="76" t="s">
        <v>172</v>
      </c>
      <c r="Q15" s="138"/>
      <c r="R15" s="3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71" t="b">
        <v>0</v>
      </c>
      <c r="Y15" s="11">
        <f t="shared" si="3"/>
        <v>0</v>
      </c>
      <c r="Z15" s="11" t="b">
        <v>0</v>
      </c>
      <c r="AA15" s="11">
        <f t="shared" si="4"/>
        <v>0</v>
      </c>
      <c r="AB15" s="11" t="b">
        <v>0</v>
      </c>
      <c r="AC15" s="11">
        <f t="shared" si="5"/>
        <v>0</v>
      </c>
      <c r="AD15" s="71" t="b">
        <v>0</v>
      </c>
      <c r="AE15" s="11">
        <f t="shared" si="2"/>
        <v>0</v>
      </c>
      <c r="AF15" s="27"/>
      <c r="AG15" s="27"/>
      <c r="AH15" s="27"/>
      <c r="AI15" s="27"/>
      <c r="AJ15" s="27"/>
      <c r="AK15" s="27"/>
    </row>
    <row r="16" spans="2:32" ht="15.75" customHeight="1" thickBot="1">
      <c r="B16" s="112" t="s">
        <v>26</v>
      </c>
      <c r="C16" s="113"/>
      <c r="D16" s="116"/>
      <c r="E16" s="12">
        <f>SUM(U6:U14)</f>
        <v>0</v>
      </c>
      <c r="F16" s="125" t="s">
        <v>31</v>
      </c>
      <c r="G16" s="126"/>
      <c r="H16" s="31">
        <f>SUM(W6:W15)</f>
        <v>0</v>
      </c>
      <c r="I16" s="32">
        <f>SUM(Y6:Y15)</f>
        <v>0</v>
      </c>
      <c r="J16" s="8">
        <f>SUM(W6:W15)+SUM(Y6:Y15)</f>
        <v>0</v>
      </c>
      <c r="K16" s="125" t="s">
        <v>64</v>
      </c>
      <c r="L16" s="126"/>
      <c r="M16" s="31">
        <f>SUM(AA6:AA15)</f>
        <v>0</v>
      </c>
      <c r="N16" s="70">
        <f>SUM(AC6:AC15)</f>
        <v>0</v>
      </c>
      <c r="O16" s="8">
        <f>SUM(AA6:AA15)+SUM(AC6:AC15)</f>
        <v>0</v>
      </c>
      <c r="P16" s="125" t="s">
        <v>170</v>
      </c>
      <c r="Q16" s="126"/>
      <c r="R16" s="127"/>
      <c r="S16" s="8">
        <f>SUM(AE6:AE15)</f>
        <v>0</v>
      </c>
      <c r="T16" s="28"/>
      <c r="U16" s="20" t="s">
        <v>51</v>
      </c>
      <c r="V16" s="19"/>
      <c r="W16" s="71">
        <f>SUM(W6:W15)</f>
        <v>0</v>
      </c>
      <c r="X16" s="19"/>
      <c r="Y16" s="28"/>
      <c r="Z16" s="28"/>
      <c r="AA16" s="28"/>
      <c r="AB16" s="28"/>
      <c r="AC16" s="28"/>
      <c r="AD16" s="27"/>
      <c r="AE16" s="27"/>
      <c r="AF16" s="27"/>
    </row>
    <row r="17" spans="2:29" ht="15.75" customHeight="1" thickBot="1">
      <c r="B17" s="112" t="s">
        <v>27</v>
      </c>
      <c r="C17" s="113"/>
      <c r="D17" s="114">
        <f>E16*$U$5</f>
        <v>0</v>
      </c>
      <c r="E17" s="115"/>
      <c r="F17" s="86" t="s">
        <v>32</v>
      </c>
      <c r="G17" s="90"/>
      <c r="H17" s="114">
        <f>SUM(W6:W15)*$U$5+SUM(Y6:Y15)*$W$5</f>
        <v>0</v>
      </c>
      <c r="I17" s="119"/>
      <c r="J17" s="115"/>
      <c r="K17" s="86" t="s">
        <v>65</v>
      </c>
      <c r="L17" s="87"/>
      <c r="M17" s="131">
        <f>SUM(AA6:AA15)*U5+SUM(AC6:AC15)*$W$5</f>
        <v>0</v>
      </c>
      <c r="N17" s="134"/>
      <c r="O17" s="132"/>
      <c r="P17" s="86" t="s">
        <v>171</v>
      </c>
      <c r="Q17" s="87"/>
      <c r="R17" s="131">
        <f>S16*$W$5</f>
        <v>0</v>
      </c>
      <c r="S17" s="132"/>
      <c r="U17" s="74">
        <f>E16+J16+O16+S16</f>
        <v>0</v>
      </c>
      <c r="V17" s="19"/>
      <c r="Y17" s="28"/>
      <c r="Z17" s="28"/>
      <c r="AA17" s="28"/>
      <c r="AB17" s="28"/>
      <c r="AC17" s="28"/>
    </row>
    <row r="18" spans="2:29" ht="15" customHeight="1" thickBot="1">
      <c r="B18" s="133" t="s">
        <v>16</v>
      </c>
      <c r="C18" s="93"/>
      <c r="D18" s="93"/>
      <c r="E18" s="93"/>
      <c r="F18" s="15" t="s">
        <v>16</v>
      </c>
      <c r="G18" s="93" t="s">
        <v>21</v>
      </c>
      <c r="H18" s="93"/>
      <c r="I18" s="93"/>
      <c r="J18" s="94"/>
      <c r="K18" s="26" t="s">
        <v>16</v>
      </c>
      <c r="L18" s="88" t="s">
        <v>21</v>
      </c>
      <c r="M18" s="88"/>
      <c r="N18" s="88"/>
      <c r="O18" s="89"/>
      <c r="P18" s="59" t="s">
        <v>16</v>
      </c>
      <c r="Q18" s="93" t="s">
        <v>21</v>
      </c>
      <c r="R18" s="93"/>
      <c r="S18" s="94"/>
      <c r="U18" s="19"/>
      <c r="V18" s="19"/>
      <c r="Y18" s="28"/>
      <c r="Z18" s="28"/>
      <c r="AA18" s="28"/>
      <c r="AB18" s="28"/>
      <c r="AC18" s="28"/>
    </row>
    <row r="19" spans="2:29" ht="15" customHeight="1" thickBot="1">
      <c r="B19" s="146" t="s">
        <v>38</v>
      </c>
      <c r="C19" s="141"/>
      <c r="D19" s="141"/>
      <c r="E19" s="141"/>
      <c r="F19" s="14" t="s">
        <v>48</v>
      </c>
      <c r="G19" s="154" t="s">
        <v>93</v>
      </c>
      <c r="H19" s="154"/>
      <c r="I19" s="154"/>
      <c r="J19" s="155"/>
      <c r="K19" s="58" t="s">
        <v>72</v>
      </c>
      <c r="L19" s="78" t="s">
        <v>111</v>
      </c>
      <c r="M19" s="78"/>
      <c r="N19" s="78"/>
      <c r="O19" s="79"/>
      <c r="P19" s="58" t="s">
        <v>160</v>
      </c>
      <c r="Q19" s="130" t="s">
        <v>135</v>
      </c>
      <c r="R19" s="130"/>
      <c r="S19" s="83"/>
      <c r="U19" s="20" t="s">
        <v>52</v>
      </c>
      <c r="V19" s="21"/>
      <c r="W19" s="75" t="s">
        <v>174</v>
      </c>
      <c r="X19" s="23">
        <f>ROUND($U$20*0.3,0)</f>
        <v>0</v>
      </c>
      <c r="Y19" s="28"/>
      <c r="Z19" s="28"/>
      <c r="AA19" s="28"/>
      <c r="AB19" s="28"/>
      <c r="AC19" s="28"/>
    </row>
    <row r="20" spans="2:29" ht="15" customHeight="1" thickBot="1">
      <c r="B20" s="146" t="s">
        <v>18</v>
      </c>
      <c r="C20" s="141"/>
      <c r="D20" s="141"/>
      <c r="E20" s="141"/>
      <c r="F20" s="16" t="s">
        <v>42</v>
      </c>
      <c r="G20" s="149" t="s">
        <v>113</v>
      </c>
      <c r="H20" s="149"/>
      <c r="I20" s="149"/>
      <c r="J20" s="150"/>
      <c r="K20" s="58" t="s">
        <v>83</v>
      </c>
      <c r="L20" s="78" t="s">
        <v>115</v>
      </c>
      <c r="M20" s="78"/>
      <c r="N20" s="78"/>
      <c r="O20" s="79"/>
      <c r="P20" s="58" t="s">
        <v>153</v>
      </c>
      <c r="Q20" s="141" t="s">
        <v>133</v>
      </c>
      <c r="R20" s="141"/>
      <c r="S20" s="79"/>
      <c r="U20" s="24">
        <f>ROUND(D17+H17+M17+R17,0)</f>
        <v>0</v>
      </c>
      <c r="V20" s="21"/>
      <c r="W20" s="40" t="s">
        <v>175</v>
      </c>
      <c r="X20" s="23">
        <f>ROUND($U$20*0.1,0)</f>
        <v>0</v>
      </c>
      <c r="Y20" s="28"/>
      <c r="Z20" s="28"/>
      <c r="AA20" s="28"/>
      <c r="AB20" s="28"/>
      <c r="AC20" s="28"/>
    </row>
    <row r="21" spans="2:29" ht="15" customHeight="1" thickBot="1">
      <c r="B21" s="64" t="s">
        <v>39</v>
      </c>
      <c r="C21" s="62"/>
      <c r="D21" s="62"/>
      <c r="E21" s="62"/>
      <c r="F21" s="16" t="s">
        <v>20</v>
      </c>
      <c r="G21" s="149"/>
      <c r="H21" s="149"/>
      <c r="I21" s="149"/>
      <c r="J21" s="150"/>
      <c r="K21" s="58" t="s">
        <v>110</v>
      </c>
      <c r="L21" s="60"/>
      <c r="M21" s="60"/>
      <c r="N21" s="60"/>
      <c r="O21" s="61"/>
      <c r="P21" s="64" t="s">
        <v>131</v>
      </c>
      <c r="Q21" s="130" t="s">
        <v>162</v>
      </c>
      <c r="R21" s="130"/>
      <c r="S21" s="83"/>
      <c r="U21" s="19"/>
      <c r="V21" s="19"/>
      <c r="W21" s="41" t="str">
        <f>"последња, 8. рата"</f>
        <v>последња, 8. рата</v>
      </c>
      <c r="X21" s="23">
        <f>U20-X19-6*X20</f>
        <v>0</v>
      </c>
      <c r="Y21" s="28"/>
      <c r="Z21" s="28"/>
      <c r="AA21" s="28"/>
      <c r="AB21" s="28"/>
      <c r="AC21" s="28"/>
    </row>
    <row r="22" spans="2:29" ht="15.75" customHeight="1" thickBot="1">
      <c r="B22" s="148"/>
      <c r="C22" s="139"/>
      <c r="D22" s="139"/>
      <c r="E22" s="139"/>
      <c r="F22" s="57"/>
      <c r="G22" s="151"/>
      <c r="H22" s="151"/>
      <c r="I22" s="151"/>
      <c r="J22" s="152"/>
      <c r="K22" s="17"/>
      <c r="L22" s="139"/>
      <c r="M22" s="139"/>
      <c r="N22" s="139"/>
      <c r="O22" s="140"/>
      <c r="P22" s="63" t="s">
        <v>142</v>
      </c>
      <c r="Q22" s="142" t="s">
        <v>148</v>
      </c>
      <c r="R22" s="142"/>
      <c r="S22" s="147"/>
      <c r="U22" s="19"/>
      <c r="V22" s="19"/>
      <c r="W22" s="41"/>
      <c r="X22" s="52"/>
      <c r="Y22" s="28"/>
      <c r="Z22" s="28"/>
      <c r="AA22" s="28"/>
      <c r="AB22" s="28"/>
      <c r="AC22" s="28"/>
    </row>
    <row r="23" ht="15.75" thickBot="1"/>
    <row r="24" spans="2:19" ht="21.75" thickBot="1">
      <c r="B24" s="122" t="s">
        <v>173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</row>
  </sheetData>
  <sheetProtection/>
  <mergeCells count="82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2"/>
    <mergeCell ref="L22:O22"/>
    <mergeCell ref="Q21:S21"/>
    <mergeCell ref="P16:R16"/>
    <mergeCell ref="P17:Q17"/>
    <mergeCell ref="R17:S17"/>
    <mergeCell ref="P6:Q6"/>
    <mergeCell ref="P7:Q7"/>
    <mergeCell ref="P8:Q8"/>
    <mergeCell ref="P9:Q9"/>
    <mergeCell ref="P10:Q10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6" dxfId="24" operator="greaterThan" stopIfTrue="1">
      <formula>60</formula>
    </cfRule>
  </conditionalFormatting>
  <conditionalFormatting sqref="O16">
    <cfRule type="cellIs" priority="5" dxfId="1" operator="greaterThan" stopIfTrue="1">
      <formula>60</formula>
    </cfRule>
  </conditionalFormatting>
  <conditionalFormatting sqref="U17">
    <cfRule type="cellIs" priority="1" dxfId="2" operator="lessThan" stopIfTrue="1">
      <formula>37</formula>
    </cfRule>
    <cfRule type="cellIs" priority="2" dxfId="25" operator="greaterThan" stopIfTrue="1">
      <formula>36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I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4.0039062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8515625" style="0" customWidth="1"/>
    <col min="12" max="12" width="11.8515625" style="0" customWidth="1"/>
    <col min="13" max="13" width="5.28125" style="0" customWidth="1"/>
    <col min="14" max="14" width="6.140625" style="0" customWidth="1"/>
    <col min="15" max="15" width="5.8515625" style="0" customWidth="1"/>
    <col min="16" max="16" width="22.8515625" style="0" customWidth="1"/>
    <col min="17" max="17" width="11.8515625" style="0" customWidth="1"/>
    <col min="18" max="18" width="6.140625" style="0" customWidth="1"/>
    <col min="19" max="19" width="8.7109375" style="0" customWidth="1"/>
    <col min="20" max="20" width="2.00390625" style="0" customWidth="1"/>
    <col min="21" max="21" width="19.140625" style="0" customWidth="1"/>
    <col min="22" max="22" width="8.140625" style="0" customWidth="1"/>
    <col min="23" max="23" width="12.28125" style="0" customWidth="1"/>
    <col min="24" max="24" width="18.7109375" style="0" customWidth="1"/>
  </cols>
  <sheetData>
    <row r="1" ht="15.75" thickBot="1"/>
    <row r="2" spans="2:19" ht="15.75" thickBot="1">
      <c r="B2" s="135" t="s">
        <v>123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ht="15.75" thickBot="1"/>
    <row r="4" spans="2:24" ht="15.75" customHeight="1" thickBot="1">
      <c r="B4" s="109" t="s">
        <v>0</v>
      </c>
      <c r="C4" s="110"/>
      <c r="D4" s="110"/>
      <c r="E4" s="111"/>
      <c r="F4" s="109" t="s">
        <v>2</v>
      </c>
      <c r="G4" s="110"/>
      <c r="H4" s="110"/>
      <c r="I4" s="110"/>
      <c r="J4" s="111"/>
      <c r="K4" s="101" t="s">
        <v>54</v>
      </c>
      <c r="L4" s="102"/>
      <c r="M4" s="102"/>
      <c r="N4" s="102"/>
      <c r="O4" s="103"/>
      <c r="P4" s="101" t="s">
        <v>124</v>
      </c>
      <c r="Q4" s="102"/>
      <c r="R4" s="102"/>
      <c r="S4" s="103"/>
      <c r="U4" s="104" t="s">
        <v>91</v>
      </c>
      <c r="V4" s="104"/>
      <c r="W4" s="104" t="s">
        <v>92</v>
      </c>
      <c r="X4" s="104"/>
    </row>
    <row r="5" spans="2:24" ht="16.5" customHeight="1" thickBot="1">
      <c r="B5" s="97" t="s">
        <v>23</v>
      </c>
      <c r="C5" s="98"/>
      <c r="D5" s="33"/>
      <c r="E5" s="1" t="s">
        <v>1</v>
      </c>
      <c r="F5" s="97" t="s">
        <v>23</v>
      </c>
      <c r="G5" s="98"/>
      <c r="H5" s="33"/>
      <c r="I5" s="36"/>
      <c r="J5" s="1" t="s">
        <v>1</v>
      </c>
      <c r="K5" s="97" t="s">
        <v>23</v>
      </c>
      <c r="L5" s="98"/>
      <c r="M5" s="65"/>
      <c r="N5" s="69"/>
      <c r="O5" s="25" t="s">
        <v>1</v>
      </c>
      <c r="P5" s="97" t="s">
        <v>23</v>
      </c>
      <c r="Q5" s="98"/>
      <c r="R5" s="69"/>
      <c r="S5" s="25" t="s">
        <v>1</v>
      </c>
      <c r="U5" s="95">
        <v>1280</v>
      </c>
      <c r="V5" s="96"/>
      <c r="W5" s="105">
        <v>1600</v>
      </c>
      <c r="X5" s="106"/>
    </row>
    <row r="6" spans="2:35" ht="15.75" customHeight="1">
      <c r="B6" s="99" t="s">
        <v>35</v>
      </c>
      <c r="C6" s="100"/>
      <c r="D6" s="34"/>
      <c r="E6" s="9">
        <v>7</v>
      </c>
      <c r="F6" s="100" t="s">
        <v>11</v>
      </c>
      <c r="G6" s="100"/>
      <c r="H6" s="34"/>
      <c r="I6" s="37"/>
      <c r="J6" s="2">
        <v>7</v>
      </c>
      <c r="K6" s="99" t="s">
        <v>88</v>
      </c>
      <c r="L6" s="100"/>
      <c r="M6" s="66"/>
      <c r="N6" s="37"/>
      <c r="O6" s="2">
        <v>7</v>
      </c>
      <c r="P6" s="99" t="s">
        <v>164</v>
      </c>
      <c r="Q6" s="100"/>
      <c r="R6" s="37"/>
      <c r="S6" s="2">
        <v>7</v>
      </c>
      <c r="T6" s="11" t="b">
        <v>0</v>
      </c>
      <c r="U6" s="11">
        <f aca="true" t="shared" si="0" ref="U6:U14">IF(T6,E6,0)</f>
        <v>0</v>
      </c>
      <c r="V6" s="11" t="b">
        <v>0</v>
      </c>
      <c r="W6" s="11">
        <f aca="true" t="shared" si="1" ref="W6:W15">IF(V6,J6,0)</f>
        <v>0</v>
      </c>
      <c r="X6" s="71" t="b">
        <v>0</v>
      </c>
      <c r="Y6" s="11">
        <f>IF(X6,J6,0)</f>
        <v>0</v>
      </c>
      <c r="Z6" s="11" t="b">
        <v>0</v>
      </c>
      <c r="AA6" s="11">
        <f>IF(Z6,O6,0)</f>
        <v>0</v>
      </c>
      <c r="AB6" s="11" t="b">
        <v>0</v>
      </c>
      <c r="AC6" s="11">
        <f>IF(AB6,O6,0)</f>
        <v>0</v>
      </c>
      <c r="AD6" s="71" t="b">
        <v>0</v>
      </c>
      <c r="AE6" s="11">
        <f aca="true" t="shared" si="2" ref="AE6:AE15">IF(AD6,S6,0)</f>
        <v>0</v>
      </c>
      <c r="AF6" s="27"/>
      <c r="AG6" s="27"/>
      <c r="AH6" s="27"/>
      <c r="AI6" s="27"/>
    </row>
    <row r="7" spans="2:35" ht="15.75" customHeight="1">
      <c r="B7" s="76" t="s">
        <v>4</v>
      </c>
      <c r="C7" s="77"/>
      <c r="D7" s="35"/>
      <c r="E7" s="2">
        <v>8</v>
      </c>
      <c r="F7" s="77" t="s">
        <v>50</v>
      </c>
      <c r="G7" s="77"/>
      <c r="H7" s="35"/>
      <c r="I7" s="38"/>
      <c r="J7" s="2">
        <v>7</v>
      </c>
      <c r="K7" s="76" t="s">
        <v>81</v>
      </c>
      <c r="L7" s="77"/>
      <c r="M7" s="67"/>
      <c r="N7" s="38"/>
      <c r="O7" s="2">
        <v>7</v>
      </c>
      <c r="P7" s="76" t="s">
        <v>137</v>
      </c>
      <c r="Q7" s="77"/>
      <c r="R7" s="38"/>
      <c r="S7" s="2">
        <v>7</v>
      </c>
      <c r="T7" s="11" t="b">
        <v>0</v>
      </c>
      <c r="U7" s="11">
        <f t="shared" si="0"/>
        <v>0</v>
      </c>
      <c r="V7" s="11" t="b">
        <v>0</v>
      </c>
      <c r="W7" s="11">
        <f t="shared" si="1"/>
        <v>0</v>
      </c>
      <c r="X7" s="71" t="b">
        <v>0</v>
      </c>
      <c r="Y7" s="11">
        <f aca="true" t="shared" si="3" ref="Y7:Y15">IF(X7,J7,0)</f>
        <v>0</v>
      </c>
      <c r="Z7" s="11" t="b">
        <v>0</v>
      </c>
      <c r="AA7" s="11">
        <f aca="true" t="shared" si="4" ref="AA7:AA15">IF(Z7,O7,0)</f>
        <v>0</v>
      </c>
      <c r="AB7" s="11" t="b">
        <v>0</v>
      </c>
      <c r="AC7" s="11">
        <f aca="true" t="shared" si="5" ref="AC7:AC15">IF(AB7,O7,0)</f>
        <v>0</v>
      </c>
      <c r="AD7" s="72" t="b">
        <v>0</v>
      </c>
      <c r="AE7" s="11">
        <f t="shared" si="2"/>
        <v>0</v>
      </c>
      <c r="AF7" s="27"/>
      <c r="AG7" s="27"/>
      <c r="AH7" s="27"/>
      <c r="AI7" s="27"/>
    </row>
    <row r="8" spans="2:35" ht="15.75" customHeight="1">
      <c r="B8" s="76" t="s">
        <v>36</v>
      </c>
      <c r="C8" s="77"/>
      <c r="D8" s="35"/>
      <c r="E8" s="2">
        <v>7</v>
      </c>
      <c r="F8" s="77" t="s">
        <v>45</v>
      </c>
      <c r="G8" s="77"/>
      <c r="H8" s="35"/>
      <c r="I8" s="38"/>
      <c r="J8" s="2">
        <v>7</v>
      </c>
      <c r="K8" s="76" t="s">
        <v>82</v>
      </c>
      <c r="L8" s="77"/>
      <c r="M8" s="67"/>
      <c r="N8" s="38"/>
      <c r="O8" s="2">
        <v>7</v>
      </c>
      <c r="P8" s="76" t="s">
        <v>167</v>
      </c>
      <c r="Q8" s="77"/>
      <c r="R8" s="38"/>
      <c r="S8" s="2">
        <v>7</v>
      </c>
      <c r="T8" s="11" t="b">
        <v>0</v>
      </c>
      <c r="U8" s="11">
        <f t="shared" si="0"/>
        <v>0</v>
      </c>
      <c r="V8" s="11" t="b">
        <v>0</v>
      </c>
      <c r="W8" s="11">
        <f t="shared" si="1"/>
        <v>0</v>
      </c>
      <c r="X8" s="71" t="b">
        <v>0</v>
      </c>
      <c r="Y8" s="11">
        <f t="shared" si="3"/>
        <v>0</v>
      </c>
      <c r="Z8" s="11" t="b">
        <v>0</v>
      </c>
      <c r="AA8" s="11">
        <f t="shared" si="4"/>
        <v>0</v>
      </c>
      <c r="AB8" s="11" t="b">
        <v>0</v>
      </c>
      <c r="AC8" s="11">
        <f t="shared" si="5"/>
        <v>0</v>
      </c>
      <c r="AD8" s="71" t="b">
        <v>0</v>
      </c>
      <c r="AE8" s="11">
        <f t="shared" si="2"/>
        <v>0</v>
      </c>
      <c r="AF8" s="27"/>
      <c r="AG8" s="27"/>
      <c r="AH8" s="27"/>
      <c r="AI8" s="27"/>
    </row>
    <row r="9" spans="2:35" ht="15.75" customHeight="1">
      <c r="B9" s="76" t="s">
        <v>37</v>
      </c>
      <c r="C9" s="77"/>
      <c r="D9" s="35"/>
      <c r="E9" s="2">
        <v>7</v>
      </c>
      <c r="F9" s="77" t="s">
        <v>9</v>
      </c>
      <c r="G9" s="77"/>
      <c r="H9" s="35"/>
      <c r="I9" s="38"/>
      <c r="J9" s="2">
        <v>8</v>
      </c>
      <c r="K9" s="76" t="s">
        <v>89</v>
      </c>
      <c r="L9" s="77"/>
      <c r="M9" s="67"/>
      <c r="N9" s="38"/>
      <c r="O9" s="2">
        <v>7</v>
      </c>
      <c r="P9" s="76" t="s">
        <v>158</v>
      </c>
      <c r="Q9" s="77"/>
      <c r="R9" s="38"/>
      <c r="S9" s="2">
        <v>7</v>
      </c>
      <c r="T9" s="11" t="b">
        <v>0</v>
      </c>
      <c r="U9" s="11">
        <f t="shared" si="0"/>
        <v>0</v>
      </c>
      <c r="V9" s="11" t="b">
        <v>0</v>
      </c>
      <c r="W9" s="11">
        <f t="shared" si="1"/>
        <v>0</v>
      </c>
      <c r="X9" s="71" t="b">
        <v>0</v>
      </c>
      <c r="Y9" s="11">
        <f t="shared" si="3"/>
        <v>0</v>
      </c>
      <c r="Z9" s="11" t="b">
        <v>0</v>
      </c>
      <c r="AA9" s="11">
        <f t="shared" si="4"/>
        <v>0</v>
      </c>
      <c r="AB9" s="11" t="b">
        <v>0</v>
      </c>
      <c r="AC9" s="11">
        <f t="shared" si="5"/>
        <v>0</v>
      </c>
      <c r="AD9" s="71" t="b">
        <v>0</v>
      </c>
      <c r="AE9" s="11">
        <f t="shared" si="2"/>
        <v>0</v>
      </c>
      <c r="AF9" s="27"/>
      <c r="AG9" s="27"/>
      <c r="AH9" s="27"/>
      <c r="AI9" s="27"/>
    </row>
    <row r="10" spans="2:35" ht="15.75" customHeight="1">
      <c r="B10" s="76" t="s">
        <v>10</v>
      </c>
      <c r="C10" s="77"/>
      <c r="D10" s="35"/>
      <c r="E10" s="2">
        <v>8</v>
      </c>
      <c r="F10" s="77" t="s">
        <v>47</v>
      </c>
      <c r="G10" s="77"/>
      <c r="H10" s="35"/>
      <c r="I10" s="38"/>
      <c r="J10" s="2">
        <v>7</v>
      </c>
      <c r="K10" s="76" t="s">
        <v>116</v>
      </c>
      <c r="L10" s="77"/>
      <c r="M10" s="67"/>
      <c r="N10" s="38"/>
      <c r="O10" s="2">
        <v>7</v>
      </c>
      <c r="P10" s="76" t="s">
        <v>168</v>
      </c>
      <c r="Q10" s="77"/>
      <c r="R10" s="38"/>
      <c r="S10" s="2">
        <v>7</v>
      </c>
      <c r="T10" s="11" t="b">
        <v>0</v>
      </c>
      <c r="U10" s="11">
        <f t="shared" si="0"/>
        <v>0</v>
      </c>
      <c r="V10" s="11" t="b">
        <v>0</v>
      </c>
      <c r="W10" s="11">
        <f t="shared" si="1"/>
        <v>0</v>
      </c>
      <c r="X10" s="71" t="b">
        <v>0</v>
      </c>
      <c r="Y10" s="11">
        <f t="shared" si="3"/>
        <v>0</v>
      </c>
      <c r="Z10" s="11" t="b">
        <v>0</v>
      </c>
      <c r="AA10" s="11">
        <f t="shared" si="4"/>
        <v>0</v>
      </c>
      <c r="AB10" s="11" t="b">
        <v>0</v>
      </c>
      <c r="AC10" s="11">
        <f t="shared" si="5"/>
        <v>0</v>
      </c>
      <c r="AD10" s="71" t="b">
        <v>0</v>
      </c>
      <c r="AE10" s="11">
        <f t="shared" si="2"/>
        <v>0</v>
      </c>
      <c r="AF10" s="27"/>
      <c r="AG10" s="27"/>
      <c r="AH10" s="27"/>
      <c r="AI10" s="27"/>
    </row>
    <row r="11" spans="2:35" ht="15.75" customHeight="1">
      <c r="B11" s="76" t="s">
        <v>12</v>
      </c>
      <c r="C11" s="77"/>
      <c r="D11" s="35"/>
      <c r="E11" s="2">
        <v>8</v>
      </c>
      <c r="F11" s="77" t="s">
        <v>53</v>
      </c>
      <c r="G11" s="77"/>
      <c r="H11" s="35"/>
      <c r="I11" s="38"/>
      <c r="J11" s="2">
        <v>7</v>
      </c>
      <c r="K11" s="76" t="s">
        <v>85</v>
      </c>
      <c r="L11" s="77"/>
      <c r="M11" s="67"/>
      <c r="N11" s="38"/>
      <c r="O11" s="2">
        <v>7</v>
      </c>
      <c r="P11" s="76" t="s">
        <v>166</v>
      </c>
      <c r="Q11" s="77"/>
      <c r="R11" s="38"/>
      <c r="S11" s="2">
        <v>7</v>
      </c>
      <c r="T11" s="11" t="b">
        <v>0</v>
      </c>
      <c r="U11" s="11">
        <f t="shared" si="0"/>
        <v>0</v>
      </c>
      <c r="V11" s="11" t="b">
        <v>0</v>
      </c>
      <c r="W11" s="11">
        <f t="shared" si="1"/>
        <v>0</v>
      </c>
      <c r="X11" s="71" t="b">
        <v>0</v>
      </c>
      <c r="Y11" s="11">
        <f t="shared" si="3"/>
        <v>0</v>
      </c>
      <c r="Z11" s="11" t="b">
        <v>0</v>
      </c>
      <c r="AA11" s="11">
        <f t="shared" si="4"/>
        <v>0</v>
      </c>
      <c r="AB11" s="11" t="b">
        <v>0</v>
      </c>
      <c r="AC11" s="11">
        <f t="shared" si="5"/>
        <v>0</v>
      </c>
      <c r="AD11" s="71" t="b">
        <v>0</v>
      </c>
      <c r="AE11" s="11">
        <f t="shared" si="2"/>
        <v>0</v>
      </c>
      <c r="AF11" s="27"/>
      <c r="AG11" s="27"/>
      <c r="AH11" s="27"/>
      <c r="AI11" s="27"/>
    </row>
    <row r="12" spans="2:35" ht="15.75" customHeight="1">
      <c r="B12" s="76" t="s">
        <v>24</v>
      </c>
      <c r="C12" s="77"/>
      <c r="D12" s="35"/>
      <c r="E12" s="2">
        <v>7</v>
      </c>
      <c r="F12" s="77" t="s">
        <v>25</v>
      </c>
      <c r="G12" s="77"/>
      <c r="H12" s="35"/>
      <c r="I12" s="38"/>
      <c r="J12" s="2">
        <v>7</v>
      </c>
      <c r="K12" s="120" t="s">
        <v>25</v>
      </c>
      <c r="L12" s="121"/>
      <c r="M12" s="68"/>
      <c r="N12" s="38"/>
      <c r="O12" s="2">
        <v>7</v>
      </c>
      <c r="P12" s="120" t="s">
        <v>25</v>
      </c>
      <c r="Q12" s="121"/>
      <c r="R12" s="38"/>
      <c r="S12" s="2">
        <v>7</v>
      </c>
      <c r="T12" s="11" t="b">
        <v>0</v>
      </c>
      <c r="U12" s="11">
        <f t="shared" si="0"/>
        <v>0</v>
      </c>
      <c r="V12" s="11" t="b">
        <v>0</v>
      </c>
      <c r="W12" s="11">
        <f t="shared" si="1"/>
        <v>0</v>
      </c>
      <c r="X12" s="71" t="b">
        <v>0</v>
      </c>
      <c r="Y12" s="11">
        <f t="shared" si="3"/>
        <v>0</v>
      </c>
      <c r="Z12" s="11" t="b">
        <v>0</v>
      </c>
      <c r="AA12" s="11">
        <f t="shared" si="4"/>
        <v>0</v>
      </c>
      <c r="AB12" s="11" t="b">
        <v>0</v>
      </c>
      <c r="AC12" s="11">
        <f t="shared" si="5"/>
        <v>0</v>
      </c>
      <c r="AD12" s="71" t="b">
        <v>0</v>
      </c>
      <c r="AE12" s="11">
        <f t="shared" si="2"/>
        <v>0</v>
      </c>
      <c r="AF12" s="27"/>
      <c r="AG12" s="27"/>
      <c r="AH12" s="27"/>
      <c r="AI12" s="27"/>
    </row>
    <row r="13" spans="2:35" ht="15.75" customHeight="1">
      <c r="B13" s="76" t="s">
        <v>25</v>
      </c>
      <c r="C13" s="77"/>
      <c r="D13" s="35"/>
      <c r="E13" s="2">
        <v>7</v>
      </c>
      <c r="F13" s="77" t="s">
        <v>30</v>
      </c>
      <c r="G13" s="77"/>
      <c r="H13" s="35"/>
      <c r="I13" s="38"/>
      <c r="J13" s="2">
        <v>7</v>
      </c>
      <c r="K13" s="76" t="s">
        <v>61</v>
      </c>
      <c r="L13" s="77"/>
      <c r="M13" s="67"/>
      <c r="N13" s="38"/>
      <c r="O13" s="2">
        <v>7</v>
      </c>
      <c r="P13" s="76" t="s">
        <v>61</v>
      </c>
      <c r="Q13" s="77"/>
      <c r="R13" s="38"/>
      <c r="S13" s="2">
        <v>7</v>
      </c>
      <c r="T13" s="11" t="b">
        <v>0</v>
      </c>
      <c r="U13" s="11">
        <f t="shared" si="0"/>
        <v>0</v>
      </c>
      <c r="V13" s="11" t="b">
        <v>0</v>
      </c>
      <c r="W13" s="11">
        <f t="shared" si="1"/>
        <v>0</v>
      </c>
      <c r="X13" s="71" t="b">
        <v>0</v>
      </c>
      <c r="Y13" s="11">
        <f t="shared" si="3"/>
        <v>0</v>
      </c>
      <c r="Z13" s="11" t="b">
        <v>0</v>
      </c>
      <c r="AA13" s="11">
        <f t="shared" si="4"/>
        <v>0</v>
      </c>
      <c r="AB13" s="11" t="b">
        <v>0</v>
      </c>
      <c r="AC13" s="11">
        <f t="shared" si="5"/>
        <v>0</v>
      </c>
      <c r="AD13" s="71" t="b">
        <v>0</v>
      </c>
      <c r="AE13" s="11">
        <f t="shared" si="2"/>
        <v>0</v>
      </c>
      <c r="AF13" s="27"/>
      <c r="AG13" s="27"/>
      <c r="AH13" s="27"/>
      <c r="AI13" s="27"/>
    </row>
    <row r="14" spans="2:35" ht="15.75" customHeight="1">
      <c r="B14" s="76" t="s">
        <v>13</v>
      </c>
      <c r="C14" s="77"/>
      <c r="D14" s="35"/>
      <c r="E14" s="2">
        <v>1</v>
      </c>
      <c r="F14" s="77" t="s">
        <v>14</v>
      </c>
      <c r="G14" s="77"/>
      <c r="H14" s="35"/>
      <c r="I14" s="38"/>
      <c r="J14" s="2">
        <v>1.5</v>
      </c>
      <c r="K14" s="76" t="s">
        <v>62</v>
      </c>
      <c r="L14" s="77"/>
      <c r="M14" s="67"/>
      <c r="N14" s="38"/>
      <c r="O14" s="2">
        <v>2</v>
      </c>
      <c r="P14" s="76"/>
      <c r="Q14" s="77"/>
      <c r="R14" s="7"/>
      <c r="S14" s="2"/>
      <c r="T14" s="11" t="b">
        <v>0</v>
      </c>
      <c r="U14" s="11">
        <f t="shared" si="0"/>
        <v>0</v>
      </c>
      <c r="V14" s="11" t="b">
        <v>0</v>
      </c>
      <c r="W14" s="11">
        <f t="shared" si="1"/>
        <v>0</v>
      </c>
      <c r="X14" s="71" t="b">
        <v>0</v>
      </c>
      <c r="Y14" s="11">
        <f t="shared" si="3"/>
        <v>0</v>
      </c>
      <c r="Z14" s="11" t="b">
        <v>0</v>
      </c>
      <c r="AA14" s="11">
        <f t="shared" si="4"/>
        <v>0</v>
      </c>
      <c r="AB14" s="11" t="b">
        <v>0</v>
      </c>
      <c r="AC14" s="11">
        <f t="shared" si="5"/>
        <v>0</v>
      </c>
      <c r="AD14" s="71" t="b">
        <v>1</v>
      </c>
      <c r="AE14" s="11">
        <f t="shared" si="2"/>
        <v>0</v>
      </c>
      <c r="AF14" s="27"/>
      <c r="AG14" s="27"/>
      <c r="AH14" s="27"/>
      <c r="AI14" s="27"/>
    </row>
    <row r="15" spans="2:35" ht="15.75" customHeight="1" thickBot="1">
      <c r="B15" s="86"/>
      <c r="C15" s="87"/>
      <c r="D15" s="87"/>
      <c r="E15" s="13"/>
      <c r="F15" s="107" t="s">
        <v>15</v>
      </c>
      <c r="G15" s="107"/>
      <c r="H15" s="42"/>
      <c r="I15" s="39"/>
      <c r="J15" s="2">
        <v>1.5</v>
      </c>
      <c r="K15" s="76" t="s">
        <v>63</v>
      </c>
      <c r="L15" s="77"/>
      <c r="M15" s="67"/>
      <c r="N15" s="39"/>
      <c r="O15" s="2">
        <v>2</v>
      </c>
      <c r="P15" s="76" t="s">
        <v>172</v>
      </c>
      <c r="Q15" s="138"/>
      <c r="R15" s="39"/>
      <c r="S15" s="2">
        <v>4</v>
      </c>
      <c r="T15" s="11"/>
      <c r="U15" s="11">
        <f>SUM(U6:U14)</f>
        <v>0</v>
      </c>
      <c r="V15" s="11" t="b">
        <v>0</v>
      </c>
      <c r="W15" s="11">
        <f t="shared" si="1"/>
        <v>0</v>
      </c>
      <c r="X15" s="71" t="b">
        <v>0</v>
      </c>
      <c r="Y15" s="11">
        <f t="shared" si="3"/>
        <v>0</v>
      </c>
      <c r="Z15" s="11" t="b">
        <v>0</v>
      </c>
      <c r="AA15" s="11">
        <f t="shared" si="4"/>
        <v>0</v>
      </c>
      <c r="AB15" s="11" t="b">
        <v>0</v>
      </c>
      <c r="AC15" s="11">
        <f t="shared" si="5"/>
        <v>0</v>
      </c>
      <c r="AD15" s="71" t="b">
        <v>0</v>
      </c>
      <c r="AE15" s="11">
        <f t="shared" si="2"/>
        <v>0</v>
      </c>
      <c r="AF15" s="27"/>
      <c r="AG15" s="27"/>
      <c r="AH15" s="27"/>
      <c r="AI15" s="27"/>
    </row>
    <row r="16" spans="2:24" ht="15.75" customHeight="1" thickBot="1">
      <c r="B16" s="112" t="s">
        <v>26</v>
      </c>
      <c r="C16" s="113"/>
      <c r="D16" s="116"/>
      <c r="E16" s="12">
        <f>SUM(U6:U14)</f>
        <v>0</v>
      </c>
      <c r="F16" s="125" t="s">
        <v>31</v>
      </c>
      <c r="G16" s="126"/>
      <c r="H16" s="31">
        <f>SUM(W6:W15)</f>
        <v>0</v>
      </c>
      <c r="I16" s="32">
        <f>SUM(Y6:Y15)</f>
        <v>0</v>
      </c>
      <c r="J16" s="8">
        <f>SUM(W6:W15)+SUM(Y6:Y15)</f>
        <v>0</v>
      </c>
      <c r="K16" s="125" t="s">
        <v>64</v>
      </c>
      <c r="L16" s="126"/>
      <c r="M16" s="31">
        <f>SUM(AA6:AA15)</f>
        <v>0</v>
      </c>
      <c r="N16" s="70">
        <f>SUM(AC6:AC15)</f>
        <v>0</v>
      </c>
      <c r="O16" s="8">
        <f>SUM(AA6:AA15)+SUM(AC6:AC15)</f>
        <v>0</v>
      </c>
      <c r="P16" s="125" t="s">
        <v>170</v>
      </c>
      <c r="Q16" s="126"/>
      <c r="R16" s="127"/>
      <c r="S16" s="8">
        <f>SUM(AE6:AE15)</f>
        <v>0</v>
      </c>
      <c r="T16" s="11"/>
      <c r="U16" s="20" t="s">
        <v>51</v>
      </c>
      <c r="V16" s="19"/>
      <c r="W16" s="71">
        <f>SUM(W6:W15)</f>
        <v>0</v>
      </c>
      <c r="X16" s="19"/>
    </row>
    <row r="17" spans="2:22" ht="15.75" customHeight="1" thickBot="1">
      <c r="B17" s="112" t="s">
        <v>27</v>
      </c>
      <c r="C17" s="113"/>
      <c r="D17" s="114">
        <f>E16*$U$5</f>
        <v>0</v>
      </c>
      <c r="E17" s="115"/>
      <c r="F17" s="86" t="s">
        <v>32</v>
      </c>
      <c r="G17" s="90"/>
      <c r="H17" s="114">
        <f>SUM(W6:W15)*$U$5+SUM(Y6:Y15)*$W$5</f>
        <v>0</v>
      </c>
      <c r="I17" s="119"/>
      <c r="J17" s="115"/>
      <c r="K17" s="86" t="s">
        <v>65</v>
      </c>
      <c r="L17" s="87"/>
      <c r="M17" s="131">
        <f>SUM(AA6:AA15)*U5+SUM(AC6:AC15)*$W$5</f>
        <v>0</v>
      </c>
      <c r="N17" s="134"/>
      <c r="O17" s="132"/>
      <c r="P17" s="86" t="s">
        <v>171</v>
      </c>
      <c r="Q17" s="87"/>
      <c r="R17" s="131">
        <f>S16*$W$5</f>
        <v>0</v>
      </c>
      <c r="S17" s="132"/>
      <c r="U17" s="74">
        <f>E16+J16+O16+S16</f>
        <v>0</v>
      </c>
      <c r="V17" s="19"/>
    </row>
    <row r="18" spans="2:22" ht="15" customHeight="1" thickBot="1">
      <c r="B18" s="133" t="s">
        <v>16</v>
      </c>
      <c r="C18" s="93"/>
      <c r="D18" s="93"/>
      <c r="E18" s="93"/>
      <c r="F18" s="15" t="s">
        <v>16</v>
      </c>
      <c r="G18" s="93" t="s">
        <v>21</v>
      </c>
      <c r="H18" s="93"/>
      <c r="I18" s="93"/>
      <c r="J18" s="94"/>
      <c r="K18" s="26" t="s">
        <v>16</v>
      </c>
      <c r="L18" s="88" t="s">
        <v>21</v>
      </c>
      <c r="M18" s="88"/>
      <c r="N18" s="88"/>
      <c r="O18" s="89"/>
      <c r="P18" s="26" t="s">
        <v>16</v>
      </c>
      <c r="Q18" s="88" t="s">
        <v>21</v>
      </c>
      <c r="R18" s="88"/>
      <c r="S18" s="89"/>
      <c r="U18" s="19"/>
      <c r="V18" s="19"/>
    </row>
    <row r="19" spans="2:24" ht="15" customHeight="1" thickBot="1">
      <c r="B19" s="146" t="s">
        <v>38</v>
      </c>
      <c r="C19" s="141"/>
      <c r="D19" s="141"/>
      <c r="E19" s="141"/>
      <c r="F19" s="14" t="s">
        <v>28</v>
      </c>
      <c r="G19" s="141" t="s">
        <v>49</v>
      </c>
      <c r="H19" s="141"/>
      <c r="I19" s="141"/>
      <c r="J19" s="79"/>
      <c r="K19" s="58" t="s">
        <v>117</v>
      </c>
      <c r="L19" s="78" t="s">
        <v>90</v>
      </c>
      <c r="M19" s="78"/>
      <c r="N19" s="78"/>
      <c r="O19" s="79"/>
      <c r="P19" s="58" t="s">
        <v>160</v>
      </c>
      <c r="Q19" s="78" t="s">
        <v>169</v>
      </c>
      <c r="R19" s="78"/>
      <c r="S19" s="79"/>
      <c r="U19" s="20" t="s">
        <v>52</v>
      </c>
      <c r="V19" s="21"/>
      <c r="W19" s="75" t="s">
        <v>174</v>
      </c>
      <c r="X19" s="23">
        <f>ROUND($U$20*0.3,0)</f>
        <v>0</v>
      </c>
    </row>
    <row r="20" spans="2:24" ht="15" customHeight="1" thickBot="1">
      <c r="B20" s="146" t="s">
        <v>18</v>
      </c>
      <c r="C20" s="141"/>
      <c r="D20" s="141"/>
      <c r="E20" s="141"/>
      <c r="F20" s="16" t="s">
        <v>42</v>
      </c>
      <c r="G20" s="149" t="s">
        <v>113</v>
      </c>
      <c r="H20" s="149"/>
      <c r="I20" s="149"/>
      <c r="J20" s="150"/>
      <c r="K20" s="58" t="s">
        <v>83</v>
      </c>
      <c r="L20" s="78" t="s">
        <v>73</v>
      </c>
      <c r="M20" s="78"/>
      <c r="N20" s="78"/>
      <c r="O20" s="79"/>
      <c r="P20" s="58" t="s">
        <v>142</v>
      </c>
      <c r="Q20" s="141" t="s">
        <v>133</v>
      </c>
      <c r="R20" s="141"/>
      <c r="S20" s="79"/>
      <c r="U20" s="24">
        <f>ROUND(D17+H17+M17+R17,0)</f>
        <v>0</v>
      </c>
      <c r="V20" s="21"/>
      <c r="W20" s="40" t="s">
        <v>175</v>
      </c>
      <c r="X20" s="23">
        <f>ROUND($U$20*0.1,0)</f>
        <v>0</v>
      </c>
    </row>
    <row r="21" spans="2:24" ht="15" customHeight="1" thickBot="1">
      <c r="B21" s="129" t="s">
        <v>39</v>
      </c>
      <c r="C21" s="130"/>
      <c r="D21" s="130"/>
      <c r="E21" s="83"/>
      <c r="F21" s="16"/>
      <c r="G21" s="149"/>
      <c r="H21" s="149"/>
      <c r="I21" s="149"/>
      <c r="J21" s="150"/>
      <c r="K21" s="58"/>
      <c r="L21" s="82" t="s">
        <v>115</v>
      </c>
      <c r="M21" s="82"/>
      <c r="N21" s="82"/>
      <c r="O21" s="83"/>
      <c r="P21" s="64" t="s">
        <v>131</v>
      </c>
      <c r="Q21" s="82"/>
      <c r="R21" s="82"/>
      <c r="S21" s="83"/>
      <c r="U21" s="19"/>
      <c r="V21" s="19"/>
      <c r="W21" s="41" t="str">
        <f>"последња, 8. рата"</f>
        <v>последња, 8. рата</v>
      </c>
      <c r="X21" s="23">
        <f>U20-X19-6*X20</f>
        <v>0</v>
      </c>
    </row>
    <row r="22" spans="2:24" ht="15.75" customHeight="1" thickBot="1">
      <c r="B22" s="148"/>
      <c r="C22" s="139"/>
      <c r="D22" s="139"/>
      <c r="E22" s="139"/>
      <c r="F22" s="17"/>
      <c r="G22" s="151"/>
      <c r="H22" s="151"/>
      <c r="I22" s="151"/>
      <c r="J22" s="152"/>
      <c r="K22" s="17"/>
      <c r="L22" s="139" t="s">
        <v>78</v>
      </c>
      <c r="M22" s="139"/>
      <c r="N22" s="139"/>
      <c r="O22" s="140"/>
      <c r="P22" s="17"/>
      <c r="Q22" s="139"/>
      <c r="R22" s="139"/>
      <c r="S22" s="140"/>
      <c r="W22" s="51"/>
      <c r="X22" s="52"/>
    </row>
    <row r="23" ht="15.75" thickBot="1"/>
    <row r="24" spans="2:19" ht="21.75" thickBot="1">
      <c r="B24" s="122" t="s">
        <v>173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4"/>
    </row>
  </sheetData>
  <sheetProtection/>
  <mergeCells count="84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2"/>
    <mergeCell ref="B21:E21"/>
    <mergeCell ref="Q21:S21"/>
    <mergeCell ref="L21:O21"/>
    <mergeCell ref="P16:R16"/>
    <mergeCell ref="P17:Q17"/>
    <mergeCell ref="R17:S17"/>
    <mergeCell ref="P6:Q6"/>
    <mergeCell ref="P7:Q7"/>
    <mergeCell ref="P8:Q8"/>
    <mergeCell ref="P9:Q9"/>
    <mergeCell ref="P10:Q10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6" dxfId="24" operator="greaterThan" stopIfTrue="1">
      <formula>60</formula>
    </cfRule>
  </conditionalFormatting>
  <conditionalFormatting sqref="O16">
    <cfRule type="cellIs" priority="5" dxfId="1" operator="greaterThan" stopIfTrue="1">
      <formula>60</formula>
    </cfRule>
  </conditionalFormatting>
  <conditionalFormatting sqref="U17">
    <cfRule type="cellIs" priority="1" dxfId="2" operator="lessThan" stopIfTrue="1">
      <formula>37</formula>
    </cfRule>
    <cfRule type="cellIs" priority="2" dxfId="25" operator="greaterThan" stopIfTrue="1">
      <formula>36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2023-09-06T10:51:50Z</dcterms:modified>
  <cp:category/>
  <cp:version/>
  <cp:contentType/>
  <cp:contentStatus/>
</cp:coreProperties>
</file>