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0" activeTab="0"/>
  </bookViews>
  <sheets>
    <sheet name="Економска политика и развој" sheetId="1" r:id="rId1"/>
    <sheet name="Финансије, банкарс. и осигурањe" sheetId="2" r:id="rId2"/>
    <sheet name="Рачуноводство и пословне финанс" sheetId="3" r:id="rId3"/>
    <sheet name="Менаџмент" sheetId="4" r:id="rId4"/>
    <sheet name="Маркетинг" sheetId="5" r:id="rId5"/>
    <sheet name="Туризам и хотелијерство" sheetId="6" r:id="rId6"/>
    <sheet name="Међународна економ. и пословање" sheetId="7" r:id="rId7"/>
    <sheet name="Пословна информатика" sheetId="8" r:id="rId8"/>
  </sheets>
  <externalReferences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7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8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<sst xmlns="http://schemas.openxmlformats.org/spreadsheetml/2006/main" count="534" uniqueCount="143">
  <si>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</si>
  <si>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</si>
  <si>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</si>
  <si>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</si>
  <si>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</si>
  <si>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</si>
  <si>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</si>
  <si>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</si>
  <si>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</si>
  <si>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</si>
  <si>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</si>
  <si>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</si>
  <si>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</si>
  <si>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</si>
  <si>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Изборни предмет 1:</t>
  </si>
  <si>
    <t>- Управљачко рачуновод.</t>
  </si>
  <si>
    <t>Изборни предмет 2:</t>
  </si>
  <si>
    <t>- Маркетинг</t>
  </si>
  <si>
    <t>предмет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</si>
  <si>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</si>
  <si>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</si>
  <si>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</si>
  <si>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</si>
  <si>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</si>
  <si>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</si>
  <si>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</si>
  <si>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</si>
  <si>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</si>
  <si>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</si>
  <si>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</si>
  <si>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</si>
  <si>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</si>
  <si>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</si>
  <si>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</si>
  <si>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</si>
  <si>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</si>
  <si>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</si>
  <si>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Маркетинг</t>
  </si>
  <si>
    <t>Операциона истраживања</t>
  </si>
  <si>
    <t>- Операциона истраживања</t>
  </si>
  <si>
    <t>УКУПНО ЕСПБ</t>
  </si>
  <si>
    <t>УКУПНА ШКОЛАРИНА</t>
  </si>
  <si>
    <t>САМОФИНАНСИРАЊЕ</t>
  </si>
  <si>
    <t>вредност пренетог ЕСПБ бода</t>
  </si>
  <si>
    <t>вредност првоуписаног ЕСПБ бода</t>
  </si>
  <si>
    <t>Информационо комуникационе технологије</t>
  </si>
  <si>
    <t>Макроекономија</t>
  </si>
  <si>
    <t>Микроекономија</t>
  </si>
  <si>
    <t>Међународна економија</t>
  </si>
  <si>
    <t>Енглески/немачки језик 1</t>
  </si>
  <si>
    <t>- Организација предузећа</t>
  </si>
  <si>
    <t>- Фин. и акт. математика</t>
  </si>
  <si>
    <t>- Интегрисани информациони системи</t>
  </si>
  <si>
    <t>- Микроекономија</t>
  </si>
  <si>
    <t>- Макроекономија</t>
  </si>
  <si>
    <t>- Међународна економија</t>
  </si>
  <si>
    <t>- Макорекономија</t>
  </si>
  <si>
    <t>- Интегрисани инф. системи</t>
  </si>
  <si>
    <t xml:space="preserve"> - Финанс. и акт. матем.</t>
  </si>
  <si>
    <t>Интегрисани информац. системи</t>
  </si>
  <si>
    <t>Енглески/немачки језик 2</t>
  </si>
  <si>
    <t>број рата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</si>
  <si>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ЕКОНОМСКА ПОЛИТИКА И РАЗВОЈ</t>
    </r>
  </si>
  <si>
    <t>III година</t>
  </si>
  <si>
    <t>Макроекономска анализа</t>
  </si>
  <si>
    <t>Економија јавног сектора</t>
  </si>
  <si>
    <t>Монетарне финансије</t>
  </si>
  <si>
    <t>- Компаративни ек. сис.</t>
  </si>
  <si>
    <t>- Економика енергетике</t>
  </si>
  <si>
    <t>Семинарски рад 3</t>
  </si>
  <si>
    <t>Семинарски рад 4</t>
  </si>
  <si>
    <t>Теорија и анализа ек. политике</t>
  </si>
  <si>
    <t>Привредни развој</t>
  </si>
  <si>
    <t>- Јавне финансије</t>
  </si>
  <si>
    <t>- Економика туризма</t>
  </si>
  <si>
    <t>- Регионална економија</t>
  </si>
  <si>
    <t>- Основи међ. трговине</t>
  </si>
  <si>
    <t>ЕСПБ III година</t>
  </si>
  <si>
    <t>укупно III година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</si>
  <si>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ФИНАНСИЈЕ, БАНКАРСТВО И ОСИГУРАЊЕ</t>
    </r>
  </si>
  <si>
    <t>Берзанско пословање</t>
  </si>
  <si>
    <t>Осигурање</t>
  </si>
  <si>
    <t>- Рачуноводствени ИС</t>
  </si>
  <si>
    <t>- Анализа под. у ек. и пос.</t>
  </si>
  <si>
    <t>- Менаџмент људским рес.</t>
  </si>
  <si>
    <t>- Менаџ. и марк. услуга</t>
  </si>
  <si>
    <t>Јавне финансије</t>
  </si>
  <si>
    <t>Финансијска тржишта</t>
  </si>
  <si>
    <t>Пензијско и здравст. осигурање</t>
  </si>
  <si>
    <t>- Понашање потрошача</t>
  </si>
  <si>
    <t>- Управљање иновац.</t>
  </si>
  <si>
    <t>- Енгл./немач. језик 2</t>
  </si>
  <si>
    <t>- Рачун. фин. организ.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</si>
  <si>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</si>
  <si>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t>Привредно право</t>
  </si>
  <si>
    <t>Финансијско извештавање</t>
  </si>
  <si>
    <t>Рачуноводствени ИС</t>
  </si>
  <si>
    <t>Финансијска анал. и планир.</t>
  </si>
  <si>
    <t>Рачуноводство финан. орг.</t>
  </si>
  <si>
    <t>- Монетарне финансије</t>
  </si>
  <si>
    <t>- Осигурање</t>
  </si>
  <si>
    <t>- Буџетско и пор. рачун.</t>
  </si>
  <si>
    <t>- Сис. уп. заш. чов. сред.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</si>
  <si>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МЕНАЏМЕНТ</t>
    </r>
  </si>
  <si>
    <t>Стратегијски менаџмент</t>
  </si>
  <si>
    <t>Управљање инт. проц. предуз.</t>
  </si>
  <si>
    <t>Менаџм. људским ресурсима</t>
  </si>
  <si>
    <t>Управљање иновацијама</t>
  </si>
  <si>
    <t>Међународно пословање</t>
  </si>
  <si>
    <t>Тржишно комуницирање</t>
  </si>
  <si>
    <t>- Менаџмент у тих</t>
  </si>
  <si>
    <t>- Финансијско извешт.</t>
  </si>
  <si>
    <t>- Анализа и упр. ризицима</t>
  </si>
  <si>
    <t>- Наука о менаџменту</t>
  </si>
  <si>
    <t>- Финансијска тржишта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</si>
  <si>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МАРКЕТИНГ</t>
    </r>
  </si>
  <si>
    <t>Менаџмент и марк. услуга</t>
  </si>
  <si>
    <t>Менаџмент у тих</t>
  </si>
  <si>
    <t>Понашање потрошача</t>
  </si>
  <si>
    <t>- Менаџ. људск. ресурсима</t>
  </si>
  <si>
    <t>- Монетарне финасије</t>
  </si>
  <si>
    <t>- Управљање иновациј.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</si>
  <si>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ТУРИЗАМ И ХОТЕЛИЈЕРСТВО</t>
    </r>
  </si>
  <si>
    <t>Економика туризма</t>
  </si>
  <si>
    <t>- Упр. интег. проц. пред.</t>
  </si>
  <si>
    <t>- Тржишно комуниц.</t>
  </si>
  <si>
    <t>- Привредни развој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</si>
  <si>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МЕЂУНАРОДНА ЕКОНОМИЈА И ПОСЛОВАЊЕ</t>
    </r>
  </si>
  <si>
    <t>Компарат. екон. системи</t>
  </si>
  <si>
    <t>Основи међ. трговине</t>
  </si>
  <si>
    <t>- Економија јавног сектора</t>
  </si>
  <si>
    <t>- Берзанско пословање</t>
  </si>
  <si>
    <t>- Економика индустрије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</si>
  <si>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 ГОДИНЕ - </t>
    </r>
    <r>
      <rPr>
        <b/>
        <sz val="11"/>
        <color indexed="8"/>
        <rFont val="Calibri"/>
        <family val="2"/>
      </rPr>
      <t>ПОСЛОВНА ИНФОРМАТИКА</t>
    </r>
  </si>
  <si>
    <t>Анализа и управљање ризицима</t>
  </si>
  <si>
    <t>Анализа подат. у екон. и послов.</t>
  </si>
  <si>
    <t>Базе података</t>
  </si>
  <si>
    <t>Моделирање послов. процеса</t>
  </si>
  <si>
    <t>- Стратегијски менаџмент</t>
  </si>
  <si>
    <t>- Упр. инт. проц. предуз.</t>
  </si>
  <si>
    <t>- Пословне финансије</t>
  </si>
  <si>
    <t>- Ал. и тех. у осигурању</t>
  </si>
  <si>
    <t>- Тржиш. комуницирање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</si>
</sst>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27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27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/>
    </xf>
    <xf numFmtId="187" fontId="26" fillId="33" borderId="18" xfId="0" applyNumberFormat="1" applyFont="1" applyFill="1" applyBorder="1" applyAlignment="1">
      <alignment horizontal="center" vertical="center" shrinkToFit="1"/>
    </xf>
    <xf numFmtId="0" fontId="0" fillId="14" borderId="19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justify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49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49" fontId="48" fillId="34" borderId="16" xfId="0" applyNumberFormat="1" applyFont="1" applyFill="1" applyBorder="1" applyAlignment="1">
      <alignment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9" fillId="0" borderId="22" xfId="0" applyFont="1" applyBorder="1" applyAlignment="1">
      <alignment vertical="center" wrapText="1"/>
    </xf>
    <xf numFmtId="49" fontId="48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87" fontId="26" fillId="0" borderId="18" xfId="0" applyNumberFormat="1" applyFont="1" applyBorder="1" applyAlignment="1">
      <alignment horizontal="center" vertical="center" shrinkToFit="1"/>
    </xf>
    <xf numFmtId="181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0" fillId="9" borderId="0" xfId="0" applyFont="1" applyFill="1" applyAlignment="1">
      <alignment horizontal="justify" vertical="center" wrapText="1"/>
    </xf>
    <xf numFmtId="0" fontId="0" fillId="9" borderId="21" xfId="0" applyFont="1" applyFill="1" applyBorder="1" applyAlignment="1">
      <alignment horizontal="justify" vertical="center" wrapText="1"/>
    </xf>
    <xf numFmtId="0" fontId="46" fillId="9" borderId="18" xfId="0" applyFont="1" applyFill="1" applyBorder="1" applyAlignment="1">
      <alignment horizontal="center" vertical="center" wrapText="1"/>
    </xf>
    <xf numFmtId="0" fontId="46" fillId="14" borderId="13" xfId="0" applyFont="1" applyFill="1" applyBorder="1" applyAlignment="1">
      <alignment horizontal="center" vertical="center" wrapText="1"/>
    </xf>
    <xf numFmtId="174" fontId="5" fillId="0" borderId="0" xfId="0" applyNumberFormat="1" applyFont="1" applyAlignment="1">
      <alignment horizontal="right" vertical="center" indent="1"/>
    </xf>
    <xf numFmtId="1" fontId="26" fillId="33" borderId="18" xfId="0" applyNumberFormat="1" applyFont="1" applyFill="1" applyBorder="1" applyAlignment="1">
      <alignment horizontal="center" vertical="center" shrinkToFit="1"/>
    </xf>
    <xf numFmtId="187" fontId="26" fillId="33" borderId="18" xfId="0" applyNumberFormat="1" applyFont="1" applyFill="1" applyBorder="1" applyAlignment="1">
      <alignment horizontal="center" vertical="center"/>
    </xf>
    <xf numFmtId="181" fontId="5" fillId="0" borderId="0" xfId="0" applyNumberFormat="1" applyFont="1" applyAlignment="1">
      <alignment/>
    </xf>
    <xf numFmtId="49" fontId="48" fillId="34" borderId="16" xfId="0" applyNumberFormat="1" applyFont="1" applyFill="1" applyBorder="1" applyAlignment="1">
      <alignment vertical="top" wrapText="1"/>
    </xf>
    <xf numFmtId="49" fontId="48" fillId="34" borderId="17" xfId="0" applyNumberFormat="1" applyFont="1" applyFill="1" applyBorder="1" applyAlignment="1">
      <alignment vertical="top" wrapText="1"/>
    </xf>
    <xf numFmtId="187" fontId="26" fillId="0" borderId="0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9" fillId="0" borderId="22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50" fillId="35" borderId="23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187" fontId="51" fillId="0" borderId="23" xfId="0" applyNumberFormat="1" applyFont="1" applyBorder="1" applyAlignment="1">
      <alignment horizontal="center" vertical="center" shrinkToFit="1"/>
    </xf>
    <xf numFmtId="187" fontId="51" fillId="0" borderId="10" xfId="0" applyNumberFormat="1" applyFont="1" applyBorder="1" applyAlignment="1">
      <alignment horizontal="center" vertical="center" shrinkToFit="1"/>
    </xf>
    <xf numFmtId="0" fontId="49" fillId="0" borderId="2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49" fontId="48" fillId="34" borderId="0" xfId="0" applyNumberFormat="1" applyFont="1" applyFill="1" applyBorder="1" applyAlignment="1">
      <alignment vertical="center" wrapText="1"/>
    </xf>
    <xf numFmtId="49" fontId="48" fillId="34" borderId="11" xfId="0" applyNumberFormat="1" applyFont="1" applyFill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" fillId="34" borderId="0" xfId="0" applyFont="1" applyFill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0" fontId="0" fillId="35" borderId="23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22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2" fillId="27" borderId="23" xfId="0" applyFont="1" applyFill="1" applyBorder="1" applyAlignment="1">
      <alignment horizontal="center" vertical="center" wrapText="1"/>
    </xf>
    <xf numFmtId="0" fontId="52" fillId="27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81" fontId="26" fillId="14" borderId="23" xfId="0" applyNumberFormat="1" applyFont="1" applyFill="1" applyBorder="1" applyAlignment="1">
      <alignment horizontal="center" vertical="center"/>
    </xf>
    <xf numFmtId="181" fontId="26" fillId="1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87" fontId="51" fillId="0" borderId="19" xfId="0" applyNumberFormat="1" applyFont="1" applyBorder="1" applyAlignment="1">
      <alignment horizontal="center" vertical="center" shrinkToFit="1"/>
    </xf>
    <xf numFmtId="0" fontId="49" fillId="0" borderId="22" xfId="0" applyFont="1" applyBorder="1" applyAlignment="1">
      <alignment vertical="center" wrapText="1"/>
    </xf>
    <xf numFmtId="0" fontId="46" fillId="0" borderId="2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1" fontId="26" fillId="9" borderId="23" xfId="0" applyNumberFormat="1" applyFont="1" applyFill="1" applyBorder="1" applyAlignment="1">
      <alignment horizontal="center" vertical="center"/>
    </xf>
    <xf numFmtId="181" fontId="26" fillId="9" borderId="10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%20&#353;altere\Upis%202022-23\2018\II-godina-OBNOVA-S-2018-kalkulacija-skolar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шта економија"/>
      <sheetName val="Финансије, берзе и банкарство"/>
      <sheetName val="Рачуноводство и пословне финан."/>
      <sheetName val="Менаџмент"/>
      <sheetName val="Маркетинг"/>
      <sheetName val="Туризам и хотелијерство"/>
      <sheetName val="II-godina-OBNOVA-S-2018-kalkula"/>
    </sheetNames>
    <definedNames>
      <definedName name="Mixed_Stat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V24"/>
  <sheetViews>
    <sheetView tabSelected="1" zoomScale="90" zoomScaleNormal="90" zoomScalePageLayoutView="0" workbookViewId="0" topLeftCell="A1">
      <selection activeCell="F32" sqref="F3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3.8515625" style="0" bestFit="1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4" width="7.421875" style="0" customWidth="1"/>
    <col min="15" max="15" width="2.421875" style="34" customWidth="1"/>
    <col min="16" max="16" width="21.140625" style="34" bestFit="1" customWidth="1"/>
    <col min="17" max="17" width="6.140625" style="34" bestFit="1" customWidth="1"/>
    <col min="18" max="18" width="18.8515625" style="34" bestFit="1" customWidth="1"/>
    <col min="19" max="19" width="14.8515625" style="34" customWidth="1"/>
    <col min="20" max="20" width="2.00390625" style="34" bestFit="1" customWidth="1"/>
    <col min="21" max="31" width="9.140625" style="34" customWidth="1"/>
  </cols>
  <sheetData>
    <row r="1" ht="15.75" thickBot="1"/>
    <row r="2" spans="2:14" ht="15.75" thickBot="1">
      <c r="B2" s="90" t="s">
        <v>62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ht="15.75" thickBot="1"/>
    <row r="4" spans="2:19" ht="15.75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5" t="s">
        <v>63</v>
      </c>
      <c r="L4" s="96"/>
      <c r="M4" s="96"/>
      <c r="N4" s="97"/>
      <c r="P4" s="101" t="s">
        <v>43</v>
      </c>
      <c r="Q4" s="101"/>
      <c r="R4" s="101" t="s">
        <v>44</v>
      </c>
      <c r="S4" s="101"/>
    </row>
    <row r="5" spans="2:19" ht="16.5" thickBot="1">
      <c r="B5" s="98" t="s">
        <v>18</v>
      </c>
      <c r="C5" s="99"/>
      <c r="D5" s="15"/>
      <c r="E5" s="1" t="s">
        <v>1</v>
      </c>
      <c r="F5" s="98" t="s">
        <v>18</v>
      </c>
      <c r="G5" s="99"/>
      <c r="H5" s="15"/>
      <c r="I5" s="11"/>
      <c r="J5" s="1" t="s">
        <v>1</v>
      </c>
      <c r="K5" s="98" t="s">
        <v>18</v>
      </c>
      <c r="L5" s="99"/>
      <c r="M5" s="11"/>
      <c r="N5" s="1" t="s">
        <v>1</v>
      </c>
      <c r="P5" s="112">
        <v>1280</v>
      </c>
      <c r="Q5" s="113"/>
      <c r="R5" s="102">
        <v>1600</v>
      </c>
      <c r="S5" s="103"/>
    </row>
    <row r="6" spans="2:22" ht="15.75" customHeight="1">
      <c r="B6" s="93" t="s">
        <v>3</v>
      </c>
      <c r="C6" s="94"/>
      <c r="D6" s="16"/>
      <c r="E6" s="4">
        <v>7</v>
      </c>
      <c r="F6" s="100" t="s">
        <v>46</v>
      </c>
      <c r="G6" s="100"/>
      <c r="H6" s="16"/>
      <c r="I6" s="12"/>
      <c r="J6" s="2">
        <v>7</v>
      </c>
      <c r="K6" s="100" t="s">
        <v>64</v>
      </c>
      <c r="L6" s="100"/>
      <c r="M6" s="12"/>
      <c r="N6" s="2">
        <v>7</v>
      </c>
      <c r="O6" s="64" t="b">
        <v>0</v>
      </c>
      <c r="P6" s="64">
        <f aca="true" t="shared" si="0" ref="P6:P13">IF(O6,E6,0)</f>
        <v>0</v>
      </c>
      <c r="Q6" s="64" t="b">
        <v>0</v>
      </c>
      <c r="R6" s="64">
        <f aca="true" t="shared" si="1" ref="R6:R15">IF(Q6,J6,0)</f>
        <v>0</v>
      </c>
      <c r="S6" s="64" t="b">
        <v>0</v>
      </c>
      <c r="T6" s="64">
        <f aca="true" t="shared" si="2" ref="T6:T15">IF(S6,J6,0)</f>
        <v>0</v>
      </c>
      <c r="U6" s="65" t="b">
        <v>0</v>
      </c>
      <c r="V6" s="65">
        <f aca="true" t="shared" si="3" ref="V6:V15">IF(U6,N6,0)</f>
        <v>0</v>
      </c>
    </row>
    <row r="7" spans="2:22" ht="15.75" customHeight="1">
      <c r="B7" s="106" t="s">
        <v>4</v>
      </c>
      <c r="C7" s="107"/>
      <c r="D7" s="17"/>
      <c r="E7" s="2">
        <v>8</v>
      </c>
      <c r="F7" s="104" t="s">
        <v>5</v>
      </c>
      <c r="G7" s="104"/>
      <c r="H7" s="40"/>
      <c r="I7" s="13"/>
      <c r="J7" s="2">
        <v>7</v>
      </c>
      <c r="K7" s="86" t="s">
        <v>65</v>
      </c>
      <c r="L7" s="86"/>
      <c r="M7" s="13"/>
      <c r="N7" s="2">
        <v>7</v>
      </c>
      <c r="O7" s="64" t="b">
        <v>0</v>
      </c>
      <c r="P7" s="64">
        <f t="shared" si="0"/>
        <v>0</v>
      </c>
      <c r="Q7" s="64" t="b">
        <v>0</v>
      </c>
      <c r="R7" s="64">
        <f t="shared" si="1"/>
        <v>0</v>
      </c>
      <c r="S7" s="64" t="b">
        <v>0</v>
      </c>
      <c r="T7" s="64">
        <f t="shared" si="2"/>
        <v>0</v>
      </c>
      <c r="U7" s="66" t="b">
        <v>0</v>
      </c>
      <c r="V7" s="65">
        <f t="shared" si="3"/>
        <v>0</v>
      </c>
    </row>
    <row r="8" spans="2:22" ht="15.75" customHeight="1">
      <c r="B8" s="106" t="s">
        <v>29</v>
      </c>
      <c r="C8" s="107"/>
      <c r="D8" s="17"/>
      <c r="E8" s="2">
        <v>7</v>
      </c>
      <c r="F8" s="104" t="s">
        <v>6</v>
      </c>
      <c r="G8" s="104"/>
      <c r="H8" s="40"/>
      <c r="I8" s="13"/>
      <c r="J8" s="2">
        <v>7</v>
      </c>
      <c r="K8" s="86" t="s">
        <v>66</v>
      </c>
      <c r="L8" s="86"/>
      <c r="M8" s="13"/>
      <c r="N8" s="2">
        <v>7</v>
      </c>
      <c r="O8" s="64" t="b">
        <v>0</v>
      </c>
      <c r="P8" s="64">
        <f t="shared" si="0"/>
        <v>0</v>
      </c>
      <c r="Q8" s="64" t="b">
        <v>0</v>
      </c>
      <c r="R8" s="64">
        <f t="shared" si="1"/>
        <v>0</v>
      </c>
      <c r="S8" s="64" t="b">
        <v>0</v>
      </c>
      <c r="T8" s="64">
        <f t="shared" si="2"/>
        <v>0</v>
      </c>
      <c r="U8" s="65" t="b">
        <v>0</v>
      </c>
      <c r="V8" s="65">
        <f t="shared" si="3"/>
        <v>0</v>
      </c>
    </row>
    <row r="9" spans="2:22" ht="15.75" customHeight="1">
      <c r="B9" s="106" t="s">
        <v>7</v>
      </c>
      <c r="C9" s="107"/>
      <c r="D9" s="17"/>
      <c r="E9" s="2">
        <v>7</v>
      </c>
      <c r="F9" s="104" t="s">
        <v>47</v>
      </c>
      <c r="G9" s="104"/>
      <c r="H9" s="40"/>
      <c r="I9" s="13"/>
      <c r="J9" s="2">
        <v>7</v>
      </c>
      <c r="K9" s="86" t="s">
        <v>71</v>
      </c>
      <c r="L9" s="86"/>
      <c r="M9" s="13"/>
      <c r="N9" s="2">
        <v>7</v>
      </c>
      <c r="O9" s="64" t="b">
        <v>0</v>
      </c>
      <c r="P9" s="64">
        <f t="shared" si="0"/>
        <v>0</v>
      </c>
      <c r="Q9" s="64" t="b">
        <v>0</v>
      </c>
      <c r="R9" s="64">
        <f t="shared" si="1"/>
        <v>0</v>
      </c>
      <c r="S9" s="64" t="b">
        <v>0</v>
      </c>
      <c r="T9" s="64">
        <f t="shared" si="2"/>
        <v>0</v>
      </c>
      <c r="U9" s="65" t="b">
        <v>0</v>
      </c>
      <c r="V9" s="65">
        <f t="shared" si="3"/>
        <v>0</v>
      </c>
    </row>
    <row r="10" spans="2:22" ht="15.75" customHeight="1">
      <c r="B10" s="106" t="s">
        <v>9</v>
      </c>
      <c r="C10" s="107"/>
      <c r="D10" s="17"/>
      <c r="E10" s="2">
        <v>8</v>
      </c>
      <c r="F10" s="104" t="s">
        <v>48</v>
      </c>
      <c r="G10" s="104"/>
      <c r="H10" s="40"/>
      <c r="I10" s="13"/>
      <c r="J10" s="2">
        <v>7</v>
      </c>
      <c r="K10" s="86" t="s">
        <v>72</v>
      </c>
      <c r="L10" s="86"/>
      <c r="M10" s="13"/>
      <c r="N10" s="2">
        <v>7</v>
      </c>
      <c r="O10" s="64" t="b">
        <v>0</v>
      </c>
      <c r="P10" s="64">
        <f t="shared" si="0"/>
        <v>0</v>
      </c>
      <c r="Q10" s="64" t="b">
        <v>0</v>
      </c>
      <c r="R10" s="64">
        <f t="shared" si="1"/>
        <v>0</v>
      </c>
      <c r="S10" s="64" t="b">
        <v>0</v>
      </c>
      <c r="T10" s="64">
        <f t="shared" si="2"/>
        <v>0</v>
      </c>
      <c r="U10" s="65" t="b">
        <v>0</v>
      </c>
      <c r="V10" s="65">
        <f t="shared" si="3"/>
        <v>0</v>
      </c>
    </row>
    <row r="11" spans="2:22" ht="15.75" customHeight="1">
      <c r="B11" s="106" t="s">
        <v>11</v>
      </c>
      <c r="C11" s="107"/>
      <c r="D11" s="17"/>
      <c r="E11" s="2">
        <v>8</v>
      </c>
      <c r="F11" s="104" t="s">
        <v>49</v>
      </c>
      <c r="G11" s="104"/>
      <c r="H11" s="40"/>
      <c r="I11" s="13"/>
      <c r="J11" s="2">
        <v>7</v>
      </c>
      <c r="K11" s="86" t="s">
        <v>60</v>
      </c>
      <c r="L11" s="86"/>
      <c r="M11" s="13"/>
      <c r="N11" s="2">
        <v>7</v>
      </c>
      <c r="O11" s="64" t="b">
        <v>0</v>
      </c>
      <c r="P11" s="64">
        <f t="shared" si="0"/>
        <v>0</v>
      </c>
      <c r="Q11" s="64" t="b">
        <v>0</v>
      </c>
      <c r="R11" s="64">
        <f t="shared" si="1"/>
        <v>0</v>
      </c>
      <c r="S11" s="64" t="b">
        <v>0</v>
      </c>
      <c r="T11" s="64">
        <f t="shared" si="2"/>
        <v>0</v>
      </c>
      <c r="U11" s="65" t="b">
        <v>0</v>
      </c>
      <c r="V11" s="65">
        <f t="shared" si="3"/>
        <v>0</v>
      </c>
    </row>
    <row r="12" spans="2:22" ht="15.75" customHeight="1">
      <c r="B12" s="106" t="s">
        <v>30</v>
      </c>
      <c r="C12" s="107"/>
      <c r="D12" s="17"/>
      <c r="E12" s="2">
        <v>7</v>
      </c>
      <c r="F12" s="104" t="s">
        <v>19</v>
      </c>
      <c r="G12" s="104"/>
      <c r="H12" s="40"/>
      <c r="I12" s="13"/>
      <c r="J12" s="2">
        <v>7</v>
      </c>
      <c r="K12" s="86" t="s">
        <v>19</v>
      </c>
      <c r="L12" s="86"/>
      <c r="M12" s="13"/>
      <c r="N12" s="2">
        <v>7</v>
      </c>
      <c r="O12" s="64" t="b">
        <v>0</v>
      </c>
      <c r="P12" s="64">
        <f t="shared" si="0"/>
        <v>0</v>
      </c>
      <c r="Q12" s="64" t="b">
        <v>0</v>
      </c>
      <c r="R12" s="64">
        <f t="shared" si="1"/>
        <v>0</v>
      </c>
      <c r="S12" s="64" t="b">
        <v>0</v>
      </c>
      <c r="T12" s="64">
        <f t="shared" si="2"/>
        <v>0</v>
      </c>
      <c r="U12" s="65" t="b">
        <v>0</v>
      </c>
      <c r="V12" s="65">
        <f t="shared" si="3"/>
        <v>0</v>
      </c>
    </row>
    <row r="13" spans="2:22" ht="30" customHeight="1">
      <c r="B13" s="106" t="s">
        <v>45</v>
      </c>
      <c r="C13" s="107"/>
      <c r="D13" s="17"/>
      <c r="E13" s="2">
        <v>8</v>
      </c>
      <c r="F13" s="104" t="s">
        <v>24</v>
      </c>
      <c r="G13" s="104"/>
      <c r="H13" s="40"/>
      <c r="I13" s="13"/>
      <c r="J13" s="2">
        <v>7</v>
      </c>
      <c r="K13" s="86" t="s">
        <v>24</v>
      </c>
      <c r="L13" s="86"/>
      <c r="M13" s="13"/>
      <c r="N13" s="2">
        <v>7</v>
      </c>
      <c r="O13" s="64" t="b">
        <v>0</v>
      </c>
      <c r="P13" s="64">
        <f t="shared" si="0"/>
        <v>0</v>
      </c>
      <c r="Q13" s="64" t="b">
        <v>0</v>
      </c>
      <c r="R13" s="64">
        <f t="shared" si="1"/>
        <v>0</v>
      </c>
      <c r="S13" s="64" t="b">
        <v>0</v>
      </c>
      <c r="T13" s="64">
        <f t="shared" si="2"/>
        <v>0</v>
      </c>
      <c r="U13" s="65" t="b">
        <v>0</v>
      </c>
      <c r="V13" s="65">
        <f t="shared" si="3"/>
        <v>0</v>
      </c>
    </row>
    <row r="14" spans="2:22" ht="15.75" customHeight="1">
      <c r="B14" s="106"/>
      <c r="C14" s="111"/>
      <c r="D14" s="22"/>
      <c r="E14" s="2"/>
      <c r="F14" s="104" t="s">
        <v>12</v>
      </c>
      <c r="G14" s="104"/>
      <c r="H14" s="40"/>
      <c r="I14" s="13"/>
      <c r="J14" s="2">
        <v>2</v>
      </c>
      <c r="K14" s="86" t="s">
        <v>69</v>
      </c>
      <c r="L14" s="86"/>
      <c r="M14" s="13"/>
      <c r="N14" s="2">
        <v>2</v>
      </c>
      <c r="O14" s="64" t="b">
        <v>0</v>
      </c>
      <c r="P14" s="64"/>
      <c r="Q14" s="64" t="b">
        <v>0</v>
      </c>
      <c r="R14" s="64">
        <f t="shared" si="1"/>
        <v>0</v>
      </c>
      <c r="S14" s="64" t="b">
        <v>0</v>
      </c>
      <c r="T14" s="64">
        <f t="shared" si="2"/>
        <v>0</v>
      </c>
      <c r="U14" s="65" t="b">
        <v>0</v>
      </c>
      <c r="V14" s="65">
        <f t="shared" si="3"/>
        <v>0</v>
      </c>
    </row>
    <row r="15" spans="2:22" ht="15.75" customHeight="1" thickBot="1">
      <c r="B15" s="75"/>
      <c r="C15" s="110"/>
      <c r="D15" s="110"/>
      <c r="E15" s="6"/>
      <c r="F15" s="105" t="s">
        <v>13</v>
      </c>
      <c r="G15" s="105"/>
      <c r="H15" s="41"/>
      <c r="I15" s="14"/>
      <c r="J15" s="2">
        <v>2</v>
      </c>
      <c r="K15" s="87" t="s">
        <v>70</v>
      </c>
      <c r="L15" s="87"/>
      <c r="M15" s="14"/>
      <c r="N15" s="2">
        <v>2</v>
      </c>
      <c r="O15" s="64"/>
      <c r="P15" s="64">
        <f>SUM(P6:P14)</f>
        <v>0</v>
      </c>
      <c r="Q15" s="64" t="b">
        <v>0</v>
      </c>
      <c r="R15" s="64">
        <f t="shared" si="1"/>
        <v>0</v>
      </c>
      <c r="S15" s="64" t="b">
        <v>0</v>
      </c>
      <c r="T15" s="64">
        <f t="shared" si="2"/>
        <v>0</v>
      </c>
      <c r="U15" s="65" t="b">
        <v>0</v>
      </c>
      <c r="V15" s="65">
        <f t="shared" si="3"/>
        <v>0</v>
      </c>
    </row>
    <row r="16" spans="2:16" ht="15.75" customHeight="1" thickBot="1">
      <c r="B16" s="114" t="s">
        <v>20</v>
      </c>
      <c r="C16" s="115"/>
      <c r="D16" s="116"/>
      <c r="E16" s="5">
        <f>SUM(P6:P14)</f>
        <v>0</v>
      </c>
      <c r="F16" s="72" t="s">
        <v>25</v>
      </c>
      <c r="G16" s="73"/>
      <c r="H16" s="42">
        <f>SUM(R6:R15)</f>
        <v>0</v>
      </c>
      <c r="I16" s="43">
        <f>SUM(T6:T15)</f>
        <v>0</v>
      </c>
      <c r="J16" s="3">
        <f>SUM(R6:R15)+SUM(T6:T15)</f>
        <v>0</v>
      </c>
      <c r="K16" s="72" t="s">
        <v>77</v>
      </c>
      <c r="L16" s="73"/>
      <c r="M16" s="74"/>
      <c r="N16" s="3">
        <f>SUM(V6:V15)</f>
        <v>0</v>
      </c>
      <c r="P16" s="35" t="s">
        <v>40</v>
      </c>
    </row>
    <row r="17" spans="2:16" ht="15.75" customHeight="1" thickBot="1">
      <c r="B17" s="114" t="s">
        <v>21</v>
      </c>
      <c r="C17" s="115"/>
      <c r="D17" s="77">
        <f>E16*$P$5</f>
        <v>0</v>
      </c>
      <c r="E17" s="78"/>
      <c r="F17" s="75" t="s">
        <v>26</v>
      </c>
      <c r="G17" s="76"/>
      <c r="H17" s="77">
        <f>SUM(R6:R15)*$P$5+SUM(T6:T15)*$R$5</f>
        <v>0</v>
      </c>
      <c r="I17" s="108"/>
      <c r="J17" s="78"/>
      <c r="K17" s="75" t="s">
        <v>78</v>
      </c>
      <c r="L17" s="76"/>
      <c r="M17" s="77">
        <f>N16*$R$5</f>
        <v>0</v>
      </c>
      <c r="N17" s="78"/>
      <c r="P17" s="9">
        <f>E16+J16+N16</f>
        <v>0</v>
      </c>
    </row>
    <row r="18" spans="2:14" ht="15" customHeight="1" thickBot="1">
      <c r="B18" s="109"/>
      <c r="C18" s="79"/>
      <c r="D18" s="79"/>
      <c r="E18" s="80"/>
      <c r="F18" s="18" t="s">
        <v>14</v>
      </c>
      <c r="G18" s="79" t="s">
        <v>16</v>
      </c>
      <c r="H18" s="79"/>
      <c r="I18" s="79"/>
      <c r="J18" s="80"/>
      <c r="K18" s="18" t="s">
        <v>14</v>
      </c>
      <c r="L18" s="79" t="s">
        <v>16</v>
      </c>
      <c r="M18" s="79"/>
      <c r="N18" s="80"/>
    </row>
    <row r="19" spans="2:19" ht="15" customHeight="1" thickBot="1">
      <c r="B19" s="83"/>
      <c r="C19" s="84"/>
      <c r="D19" s="84"/>
      <c r="E19" s="85"/>
      <c r="F19" s="23" t="s">
        <v>28</v>
      </c>
      <c r="G19" s="81" t="s">
        <v>17</v>
      </c>
      <c r="H19" s="81"/>
      <c r="I19" s="81"/>
      <c r="J19" s="82"/>
      <c r="K19" s="23" t="s">
        <v>67</v>
      </c>
      <c r="L19" s="81" t="s">
        <v>73</v>
      </c>
      <c r="M19" s="81"/>
      <c r="N19" s="82"/>
      <c r="P19" s="35" t="s">
        <v>41</v>
      </c>
      <c r="Q19" s="36"/>
      <c r="R19" s="44" t="s">
        <v>61</v>
      </c>
      <c r="S19" s="45">
        <f>IF(P17&gt;15,6,3)</f>
        <v>3</v>
      </c>
    </row>
    <row r="20" spans="2:19" ht="15" customHeight="1" thickBot="1">
      <c r="B20" s="83"/>
      <c r="C20" s="84"/>
      <c r="D20" s="84"/>
      <c r="E20" s="85"/>
      <c r="F20" s="24" t="s">
        <v>50</v>
      </c>
      <c r="G20" s="81" t="s">
        <v>23</v>
      </c>
      <c r="H20" s="81"/>
      <c r="I20" s="81"/>
      <c r="J20" s="82"/>
      <c r="K20" s="24" t="s">
        <v>68</v>
      </c>
      <c r="L20" s="81" t="s">
        <v>74</v>
      </c>
      <c r="M20" s="81"/>
      <c r="N20" s="82"/>
      <c r="P20" s="37">
        <f>ROUND(D17+H17+M17,0)</f>
        <v>0</v>
      </c>
      <c r="Q20" s="36"/>
      <c r="R20" s="38" t="str">
        <f>IF(S19=3,"прве две рате","првих пет рата")</f>
        <v>прве две рате</v>
      </c>
      <c r="S20" s="10">
        <f>ROUND(P20/S19,0)</f>
        <v>0</v>
      </c>
    </row>
    <row r="21" spans="2:19" ht="15.75" thickBot="1">
      <c r="B21" s="83"/>
      <c r="C21" s="84"/>
      <c r="D21" s="84"/>
      <c r="E21" s="85"/>
      <c r="F21" s="48" t="s">
        <v>51</v>
      </c>
      <c r="G21" s="88" t="s">
        <v>36</v>
      </c>
      <c r="H21" s="88"/>
      <c r="I21" s="88"/>
      <c r="J21" s="89"/>
      <c r="K21" s="48"/>
      <c r="L21" s="88" t="s">
        <v>75</v>
      </c>
      <c r="M21" s="88"/>
      <c r="N21" s="89"/>
      <c r="R21" s="39" t="str">
        <f>"последња, "&amp;S19&amp;". рата"</f>
        <v>последња, 3. рата</v>
      </c>
      <c r="S21" s="46">
        <f>P20-(S19-1)*S20</f>
        <v>0</v>
      </c>
    </row>
    <row r="22" spans="2:19" ht="15.75" thickBot="1">
      <c r="B22" s="19"/>
      <c r="C22" s="20"/>
      <c r="D22" s="20"/>
      <c r="E22" s="21"/>
      <c r="F22" s="49"/>
      <c r="G22" s="25"/>
      <c r="H22" s="25"/>
      <c r="I22" s="25"/>
      <c r="J22" s="26"/>
      <c r="K22" s="49"/>
      <c r="L22" s="70" t="s">
        <v>76</v>
      </c>
      <c r="M22" s="70"/>
      <c r="N22" s="71"/>
      <c r="R22" s="39"/>
      <c r="S22" s="50"/>
    </row>
    <row r="23" ht="15.75" thickBot="1"/>
    <row r="24" spans="2:19" ht="21.75" thickBot="1">
      <c r="B24" s="67" t="s">
        <v>42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S24" s="47"/>
    </row>
  </sheetData>
  <sheetProtection/>
  <mergeCells count="64">
    <mergeCell ref="B4:E4"/>
    <mergeCell ref="B11:C11"/>
    <mergeCell ref="B12:C12"/>
    <mergeCell ref="B13:C13"/>
    <mergeCell ref="G21:J21"/>
    <mergeCell ref="F4:J4"/>
    <mergeCell ref="F12:G12"/>
    <mergeCell ref="F13:G13"/>
    <mergeCell ref="G20:J20"/>
    <mergeCell ref="B21:E21"/>
    <mergeCell ref="F7:G7"/>
    <mergeCell ref="F11:G11"/>
    <mergeCell ref="P5:Q5"/>
    <mergeCell ref="B17:C17"/>
    <mergeCell ref="D17:E17"/>
    <mergeCell ref="B16:D16"/>
    <mergeCell ref="B8:C8"/>
    <mergeCell ref="B9:C9"/>
    <mergeCell ref="B7:C7"/>
    <mergeCell ref="B5:C5"/>
    <mergeCell ref="G19:J19"/>
    <mergeCell ref="B19:E19"/>
    <mergeCell ref="B10:C10"/>
    <mergeCell ref="H17:J17"/>
    <mergeCell ref="B18:E18"/>
    <mergeCell ref="F17:G17"/>
    <mergeCell ref="B15:D15"/>
    <mergeCell ref="B14:C14"/>
    <mergeCell ref="R4:S4"/>
    <mergeCell ref="R5:S5"/>
    <mergeCell ref="F14:G14"/>
    <mergeCell ref="F15:G15"/>
    <mergeCell ref="F6:G6"/>
    <mergeCell ref="P4:Q4"/>
    <mergeCell ref="F8:G8"/>
    <mergeCell ref="F9:G9"/>
    <mergeCell ref="F10:G10"/>
    <mergeCell ref="F5:G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1:N21"/>
    <mergeCell ref="B2:N2"/>
    <mergeCell ref="B6:C6"/>
    <mergeCell ref="F16:G16"/>
    <mergeCell ref="K4:N4"/>
    <mergeCell ref="K5:L5"/>
    <mergeCell ref="B24:N24"/>
    <mergeCell ref="L22:N22"/>
    <mergeCell ref="K16:M16"/>
    <mergeCell ref="K17:L17"/>
    <mergeCell ref="M17:N17"/>
    <mergeCell ref="L18:N18"/>
    <mergeCell ref="L19:N19"/>
    <mergeCell ref="L20:N20"/>
    <mergeCell ref="B20:E20"/>
    <mergeCell ref="G18:J18"/>
  </mergeCells>
  <conditionalFormatting sqref="J16">
    <cfRule type="cellIs" priority="4" dxfId="32" operator="greaterThan" stopIfTrue="1">
      <formula>60</formula>
    </cfRule>
  </conditionalFormatting>
  <conditionalFormatting sqref="N16">
    <cfRule type="cellIs" priority="3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3" width="8.00390625" style="0" customWidth="1"/>
    <col min="14" max="14" width="7.421875" style="0" customWidth="1"/>
    <col min="15" max="15" width="2.7109375" style="34" customWidth="1"/>
    <col min="16" max="16" width="21.140625" style="34" bestFit="1" customWidth="1"/>
    <col min="17" max="17" width="6.140625" style="34" bestFit="1" customWidth="1"/>
    <col min="18" max="18" width="18.8515625" style="34" bestFit="1" customWidth="1"/>
    <col min="19" max="19" width="14.8515625" style="34" customWidth="1"/>
    <col min="20" max="20" width="2.00390625" style="34" bestFit="1" customWidth="1"/>
    <col min="21" max="31" width="9.140625" style="34" customWidth="1"/>
  </cols>
  <sheetData>
    <row r="1" ht="15.75" thickBot="1"/>
    <row r="2" spans="2:14" ht="15.75" thickBot="1">
      <c r="B2" s="90" t="s">
        <v>79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ht="15.75" thickBot="1"/>
    <row r="4" spans="2:19" ht="15.75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5" t="s">
        <v>63</v>
      </c>
      <c r="L4" s="96"/>
      <c r="M4" s="96"/>
      <c r="N4" s="97"/>
      <c r="P4" s="101" t="s">
        <v>43</v>
      </c>
      <c r="Q4" s="101"/>
      <c r="R4" s="101" t="s">
        <v>44</v>
      </c>
      <c r="S4" s="101"/>
    </row>
    <row r="5" spans="2:19" ht="16.5" thickBot="1">
      <c r="B5" s="98" t="s">
        <v>18</v>
      </c>
      <c r="C5" s="99"/>
      <c r="D5" s="15"/>
      <c r="E5" s="1" t="s">
        <v>1</v>
      </c>
      <c r="F5" s="98" t="s">
        <v>18</v>
      </c>
      <c r="G5" s="99"/>
      <c r="H5" s="15"/>
      <c r="I5" s="11"/>
      <c r="J5" s="1" t="s">
        <v>1</v>
      </c>
      <c r="K5" s="98" t="s">
        <v>18</v>
      </c>
      <c r="L5" s="99"/>
      <c r="M5" s="11"/>
      <c r="N5" s="1" t="s">
        <v>1</v>
      </c>
      <c r="P5" s="112">
        <v>1280</v>
      </c>
      <c r="Q5" s="113"/>
      <c r="R5" s="102">
        <v>1600</v>
      </c>
      <c r="S5" s="103"/>
    </row>
    <row r="6" spans="2:22" ht="15.75" customHeight="1">
      <c r="B6" s="93" t="s">
        <v>3</v>
      </c>
      <c r="C6" s="94"/>
      <c r="D6" s="16"/>
      <c r="E6" s="4">
        <v>7</v>
      </c>
      <c r="F6" s="117" t="s">
        <v>47</v>
      </c>
      <c r="G6" s="117"/>
      <c r="H6" s="16"/>
      <c r="I6" s="12"/>
      <c r="J6" s="2">
        <v>7</v>
      </c>
      <c r="K6" s="100" t="s">
        <v>80</v>
      </c>
      <c r="L6" s="100"/>
      <c r="M6" s="12"/>
      <c r="N6" s="2">
        <v>7</v>
      </c>
      <c r="O6" s="64" t="b">
        <v>0</v>
      </c>
      <c r="P6" s="64">
        <f aca="true" t="shared" si="0" ref="P6:P13">IF(O6,E6,0)</f>
        <v>0</v>
      </c>
      <c r="Q6" s="64" t="b">
        <v>0</v>
      </c>
      <c r="R6" s="64">
        <f aca="true" t="shared" si="1" ref="R6:R15">IF(Q6,J6,0)</f>
        <v>0</v>
      </c>
      <c r="S6" s="64" t="b">
        <v>0</v>
      </c>
      <c r="T6" s="64">
        <f aca="true" t="shared" si="2" ref="T6:T15">IF(S6,J6,0)</f>
        <v>0</v>
      </c>
      <c r="U6" s="65" t="b">
        <v>0</v>
      </c>
      <c r="V6" s="65">
        <f aca="true" t="shared" si="3" ref="V6:V15">IF(U6,N6,0)</f>
        <v>0</v>
      </c>
    </row>
    <row r="7" spans="2:22" ht="15.75" customHeight="1">
      <c r="B7" s="106" t="s">
        <v>4</v>
      </c>
      <c r="C7" s="107"/>
      <c r="D7" s="17"/>
      <c r="E7" s="2">
        <v>8</v>
      </c>
      <c r="F7" s="107" t="s">
        <v>46</v>
      </c>
      <c r="G7" s="107"/>
      <c r="H7" s="40"/>
      <c r="I7" s="13"/>
      <c r="J7" s="2">
        <v>7</v>
      </c>
      <c r="K7" s="86" t="s">
        <v>81</v>
      </c>
      <c r="L7" s="86"/>
      <c r="M7" s="13"/>
      <c r="N7" s="2">
        <v>7</v>
      </c>
      <c r="O7" s="64" t="b">
        <v>0</v>
      </c>
      <c r="P7" s="64">
        <f t="shared" si="0"/>
        <v>0</v>
      </c>
      <c r="Q7" s="64" t="b">
        <v>0</v>
      </c>
      <c r="R7" s="64">
        <f t="shared" si="1"/>
        <v>0</v>
      </c>
      <c r="S7" s="64" t="b">
        <v>0</v>
      </c>
      <c r="T7" s="64">
        <f t="shared" si="2"/>
        <v>0</v>
      </c>
      <c r="U7" s="66" t="b">
        <v>0</v>
      </c>
      <c r="V7" s="65">
        <f t="shared" si="3"/>
        <v>0</v>
      </c>
    </row>
    <row r="8" spans="2:22" ht="15.75" customHeight="1">
      <c r="B8" s="106" t="s">
        <v>29</v>
      </c>
      <c r="C8" s="107"/>
      <c r="D8" s="17"/>
      <c r="E8" s="2">
        <v>7</v>
      </c>
      <c r="F8" s="107" t="s">
        <v>48</v>
      </c>
      <c r="G8" s="107"/>
      <c r="H8" s="40"/>
      <c r="I8" s="13"/>
      <c r="J8" s="2">
        <v>7</v>
      </c>
      <c r="K8" s="86" t="s">
        <v>66</v>
      </c>
      <c r="L8" s="86"/>
      <c r="M8" s="13"/>
      <c r="N8" s="2">
        <v>7</v>
      </c>
      <c r="O8" s="64" t="b">
        <v>0</v>
      </c>
      <c r="P8" s="64">
        <f t="shared" si="0"/>
        <v>0</v>
      </c>
      <c r="Q8" s="64" t="b">
        <v>0</v>
      </c>
      <c r="R8" s="64">
        <f t="shared" si="1"/>
        <v>0</v>
      </c>
      <c r="S8" s="64" t="b">
        <v>0</v>
      </c>
      <c r="T8" s="64">
        <f t="shared" si="2"/>
        <v>0</v>
      </c>
      <c r="U8" s="65" t="b">
        <v>0</v>
      </c>
      <c r="V8" s="65">
        <f t="shared" si="3"/>
        <v>0</v>
      </c>
    </row>
    <row r="9" spans="2:22" ht="15.75" customHeight="1">
      <c r="B9" s="106" t="s">
        <v>7</v>
      </c>
      <c r="C9" s="107"/>
      <c r="D9" s="17"/>
      <c r="E9" s="2">
        <v>7</v>
      </c>
      <c r="F9" s="107" t="s">
        <v>8</v>
      </c>
      <c r="G9" s="107"/>
      <c r="H9" s="40"/>
      <c r="I9" s="13"/>
      <c r="J9" s="2">
        <v>7</v>
      </c>
      <c r="K9" s="86" t="s">
        <v>86</v>
      </c>
      <c r="L9" s="86"/>
      <c r="M9" s="13"/>
      <c r="N9" s="2">
        <v>7</v>
      </c>
      <c r="O9" s="64" t="b">
        <v>0</v>
      </c>
      <c r="P9" s="64">
        <f t="shared" si="0"/>
        <v>0</v>
      </c>
      <c r="Q9" s="64" t="b">
        <v>0</v>
      </c>
      <c r="R9" s="64">
        <f t="shared" si="1"/>
        <v>0</v>
      </c>
      <c r="S9" s="64" t="b">
        <v>0</v>
      </c>
      <c r="T9" s="64">
        <f t="shared" si="2"/>
        <v>0</v>
      </c>
      <c r="U9" s="65" t="b">
        <v>0</v>
      </c>
      <c r="V9" s="65">
        <f t="shared" si="3"/>
        <v>0</v>
      </c>
    </row>
    <row r="10" spans="2:22" ht="15.75" customHeight="1">
      <c r="B10" s="106" t="s">
        <v>9</v>
      </c>
      <c r="C10" s="107"/>
      <c r="D10" s="17"/>
      <c r="E10" s="2">
        <v>8</v>
      </c>
      <c r="F10" s="107" t="s">
        <v>27</v>
      </c>
      <c r="G10" s="107"/>
      <c r="H10" s="40"/>
      <c r="I10" s="13"/>
      <c r="J10" s="2">
        <v>7</v>
      </c>
      <c r="K10" s="86" t="s">
        <v>87</v>
      </c>
      <c r="L10" s="86"/>
      <c r="M10" s="13"/>
      <c r="N10" s="2">
        <v>7</v>
      </c>
      <c r="O10" s="64" t="b">
        <v>0</v>
      </c>
      <c r="P10" s="64">
        <f t="shared" si="0"/>
        <v>0</v>
      </c>
      <c r="Q10" s="64" t="b">
        <v>0</v>
      </c>
      <c r="R10" s="64">
        <f t="shared" si="1"/>
        <v>0</v>
      </c>
      <c r="S10" s="64" t="b">
        <v>0</v>
      </c>
      <c r="T10" s="64">
        <f t="shared" si="2"/>
        <v>0</v>
      </c>
      <c r="U10" s="65" t="b">
        <v>0</v>
      </c>
      <c r="V10" s="65">
        <f t="shared" si="3"/>
        <v>0</v>
      </c>
    </row>
    <row r="11" spans="2:22" ht="15.75" customHeight="1">
      <c r="B11" s="106" t="s">
        <v>11</v>
      </c>
      <c r="C11" s="107"/>
      <c r="D11" s="17"/>
      <c r="E11" s="2">
        <v>8</v>
      </c>
      <c r="F11" s="107" t="s">
        <v>49</v>
      </c>
      <c r="G11" s="107"/>
      <c r="H11" s="40"/>
      <c r="I11" s="13"/>
      <c r="J11" s="2">
        <v>7</v>
      </c>
      <c r="K11" s="86" t="s">
        <v>88</v>
      </c>
      <c r="L11" s="86"/>
      <c r="M11" s="13"/>
      <c r="N11" s="2">
        <v>7</v>
      </c>
      <c r="O11" s="64" t="b">
        <v>0</v>
      </c>
      <c r="P11" s="64">
        <f t="shared" si="0"/>
        <v>0</v>
      </c>
      <c r="Q11" s="64" t="b">
        <v>0</v>
      </c>
      <c r="R11" s="64">
        <f t="shared" si="1"/>
        <v>0</v>
      </c>
      <c r="S11" s="64" t="b">
        <v>0</v>
      </c>
      <c r="T11" s="64">
        <f t="shared" si="2"/>
        <v>0</v>
      </c>
      <c r="U11" s="65" t="b">
        <v>0</v>
      </c>
      <c r="V11" s="65">
        <f t="shared" si="3"/>
        <v>0</v>
      </c>
    </row>
    <row r="12" spans="2:22" ht="15.75" customHeight="1">
      <c r="B12" s="106" t="s">
        <v>30</v>
      </c>
      <c r="C12" s="107"/>
      <c r="D12" s="17"/>
      <c r="E12" s="2">
        <v>7</v>
      </c>
      <c r="F12" s="107" t="s">
        <v>19</v>
      </c>
      <c r="G12" s="107"/>
      <c r="H12" s="40"/>
      <c r="I12" s="13"/>
      <c r="J12" s="2">
        <v>7</v>
      </c>
      <c r="K12" s="86" t="s">
        <v>19</v>
      </c>
      <c r="L12" s="86"/>
      <c r="M12" s="13"/>
      <c r="N12" s="2">
        <v>7</v>
      </c>
      <c r="O12" s="64" t="b">
        <v>0</v>
      </c>
      <c r="P12" s="64">
        <f t="shared" si="0"/>
        <v>0</v>
      </c>
      <c r="Q12" s="64" t="b">
        <v>0</v>
      </c>
      <c r="R12" s="64">
        <f t="shared" si="1"/>
        <v>0</v>
      </c>
      <c r="S12" s="64" t="b">
        <v>0</v>
      </c>
      <c r="T12" s="64">
        <f t="shared" si="2"/>
        <v>0</v>
      </c>
      <c r="U12" s="65" t="b">
        <v>0</v>
      </c>
      <c r="V12" s="65">
        <f t="shared" si="3"/>
        <v>0</v>
      </c>
    </row>
    <row r="13" spans="2:22" ht="30" customHeight="1">
      <c r="B13" s="106" t="s">
        <v>45</v>
      </c>
      <c r="C13" s="107"/>
      <c r="D13" s="17"/>
      <c r="E13" s="2">
        <v>8</v>
      </c>
      <c r="F13" s="107" t="s">
        <v>24</v>
      </c>
      <c r="G13" s="107"/>
      <c r="H13" s="40"/>
      <c r="I13" s="13"/>
      <c r="J13" s="2">
        <v>7</v>
      </c>
      <c r="K13" s="86" t="s">
        <v>24</v>
      </c>
      <c r="L13" s="86"/>
      <c r="M13" s="13"/>
      <c r="N13" s="2">
        <v>7</v>
      </c>
      <c r="O13" s="64" t="b">
        <v>0</v>
      </c>
      <c r="P13" s="64">
        <f t="shared" si="0"/>
        <v>0</v>
      </c>
      <c r="Q13" s="64" t="b">
        <v>0</v>
      </c>
      <c r="R13" s="64">
        <f t="shared" si="1"/>
        <v>0</v>
      </c>
      <c r="S13" s="64" t="b">
        <v>0</v>
      </c>
      <c r="T13" s="64">
        <f t="shared" si="2"/>
        <v>0</v>
      </c>
      <c r="U13" s="65" t="b">
        <v>0</v>
      </c>
      <c r="V13" s="65">
        <f t="shared" si="3"/>
        <v>0</v>
      </c>
    </row>
    <row r="14" spans="2:22" ht="15.75" customHeight="1">
      <c r="B14" s="106"/>
      <c r="C14" s="111"/>
      <c r="D14" s="22"/>
      <c r="E14" s="2"/>
      <c r="F14" s="104" t="s">
        <v>12</v>
      </c>
      <c r="G14" s="104"/>
      <c r="H14" s="40"/>
      <c r="I14" s="13"/>
      <c r="J14" s="2">
        <v>2</v>
      </c>
      <c r="K14" s="86" t="s">
        <v>69</v>
      </c>
      <c r="L14" s="86"/>
      <c r="M14" s="13"/>
      <c r="N14" s="2">
        <v>2</v>
      </c>
      <c r="O14" s="64" t="b">
        <v>0</v>
      </c>
      <c r="P14" s="64"/>
      <c r="Q14" s="64" t="b">
        <v>0</v>
      </c>
      <c r="R14" s="64">
        <f t="shared" si="1"/>
        <v>0</v>
      </c>
      <c r="S14" s="64" t="b">
        <v>0</v>
      </c>
      <c r="T14" s="64">
        <f t="shared" si="2"/>
        <v>0</v>
      </c>
      <c r="U14" s="65" t="b">
        <v>0</v>
      </c>
      <c r="V14" s="65">
        <f t="shared" si="3"/>
        <v>0</v>
      </c>
    </row>
    <row r="15" spans="2:22" ht="15.75" customHeight="1" thickBot="1">
      <c r="B15" s="75"/>
      <c r="C15" s="110"/>
      <c r="D15" s="110"/>
      <c r="E15" s="6"/>
      <c r="F15" s="105" t="s">
        <v>13</v>
      </c>
      <c r="G15" s="105"/>
      <c r="H15" s="41"/>
      <c r="I15" s="14"/>
      <c r="J15" s="2">
        <v>2</v>
      </c>
      <c r="K15" s="87" t="s">
        <v>70</v>
      </c>
      <c r="L15" s="87"/>
      <c r="M15" s="14"/>
      <c r="N15" s="2">
        <v>2</v>
      </c>
      <c r="O15" s="64"/>
      <c r="P15" s="64">
        <f>SUM(P6:P14)</f>
        <v>0</v>
      </c>
      <c r="Q15" s="64" t="b">
        <v>0</v>
      </c>
      <c r="R15" s="64">
        <f t="shared" si="1"/>
        <v>0</v>
      </c>
      <c r="S15" s="64" t="b">
        <v>0</v>
      </c>
      <c r="T15" s="64">
        <f t="shared" si="2"/>
        <v>0</v>
      </c>
      <c r="U15" s="65" t="b">
        <v>0</v>
      </c>
      <c r="V15" s="65">
        <f t="shared" si="3"/>
        <v>0</v>
      </c>
    </row>
    <row r="16" spans="2:16" ht="15.75" customHeight="1" thickBot="1">
      <c r="B16" s="114" t="s">
        <v>20</v>
      </c>
      <c r="C16" s="115"/>
      <c r="D16" s="116"/>
      <c r="E16" s="5">
        <f>SUM(P6:P14)</f>
        <v>0</v>
      </c>
      <c r="F16" s="72" t="s">
        <v>25</v>
      </c>
      <c r="G16" s="73"/>
      <c r="H16" s="42">
        <f>SUM(R6:R15)</f>
        <v>0</v>
      </c>
      <c r="I16" s="43">
        <f>SUM(T6:T15)</f>
        <v>0</v>
      </c>
      <c r="J16" s="3">
        <f>SUM(R6:R15)+SUM(T6:T15)</f>
        <v>0</v>
      </c>
      <c r="K16" s="72" t="s">
        <v>77</v>
      </c>
      <c r="L16" s="73"/>
      <c r="M16" s="74"/>
      <c r="N16" s="3">
        <f>SUM(V6:V15)</f>
        <v>0</v>
      </c>
      <c r="P16" s="35" t="s">
        <v>40</v>
      </c>
    </row>
    <row r="17" spans="2:16" ht="15.75" customHeight="1" thickBot="1">
      <c r="B17" s="114" t="s">
        <v>21</v>
      </c>
      <c r="C17" s="115"/>
      <c r="D17" s="77">
        <f>E16*$P$5</f>
        <v>0</v>
      </c>
      <c r="E17" s="78"/>
      <c r="F17" s="75" t="s">
        <v>26</v>
      </c>
      <c r="G17" s="76"/>
      <c r="H17" s="77">
        <f>SUM(R6:R15)*$P$5+SUM(T6:T15)*$R$5</f>
        <v>0</v>
      </c>
      <c r="I17" s="108"/>
      <c r="J17" s="78"/>
      <c r="K17" s="75" t="s">
        <v>78</v>
      </c>
      <c r="L17" s="76"/>
      <c r="M17" s="77">
        <f>N16*$R$5</f>
        <v>0</v>
      </c>
      <c r="N17" s="78"/>
      <c r="P17" s="9">
        <f>E16+J16+N16</f>
        <v>0</v>
      </c>
    </row>
    <row r="18" spans="2:14" ht="15" customHeight="1" thickBot="1">
      <c r="B18" s="109"/>
      <c r="C18" s="79"/>
      <c r="D18" s="79"/>
      <c r="E18" s="80"/>
      <c r="F18" s="18" t="s">
        <v>14</v>
      </c>
      <c r="G18" s="79" t="s">
        <v>16</v>
      </c>
      <c r="H18" s="79"/>
      <c r="I18" s="79"/>
      <c r="J18" s="80"/>
      <c r="K18" s="18" t="s">
        <v>14</v>
      </c>
      <c r="L18" s="79" t="s">
        <v>16</v>
      </c>
      <c r="M18" s="79"/>
      <c r="N18" s="80"/>
    </row>
    <row r="19" spans="2:19" ht="15" customHeight="1" thickBot="1">
      <c r="B19" s="83"/>
      <c r="C19" s="84"/>
      <c r="D19" s="84"/>
      <c r="E19" s="85"/>
      <c r="F19" s="27" t="s">
        <v>15</v>
      </c>
      <c r="G19" s="81" t="s">
        <v>17</v>
      </c>
      <c r="H19" s="81"/>
      <c r="I19" s="81"/>
      <c r="J19" s="82"/>
      <c r="K19" s="23" t="s">
        <v>82</v>
      </c>
      <c r="L19" s="81" t="s">
        <v>92</v>
      </c>
      <c r="M19" s="81"/>
      <c r="N19" s="82"/>
      <c r="P19" s="35" t="s">
        <v>41</v>
      </c>
      <c r="Q19" s="36"/>
      <c r="R19" s="44" t="s">
        <v>61</v>
      </c>
      <c r="S19" s="45">
        <f>IF(P17&gt;15,6,3)</f>
        <v>3</v>
      </c>
    </row>
    <row r="20" spans="2:19" ht="15" customHeight="1" thickBot="1">
      <c r="B20" s="83"/>
      <c r="C20" s="84"/>
      <c r="D20" s="84"/>
      <c r="E20" s="85"/>
      <c r="F20" s="7" t="s">
        <v>28</v>
      </c>
      <c r="G20" s="81" t="s">
        <v>23</v>
      </c>
      <c r="H20" s="81"/>
      <c r="I20" s="81"/>
      <c r="J20" s="82"/>
      <c r="K20" s="24" t="s">
        <v>83</v>
      </c>
      <c r="L20" s="81" t="s">
        <v>89</v>
      </c>
      <c r="M20" s="81"/>
      <c r="N20" s="82"/>
      <c r="P20" s="37">
        <f>ROUND(D17+H17+M17,0)</f>
        <v>0</v>
      </c>
      <c r="Q20" s="36"/>
      <c r="R20" s="38" t="str">
        <f>IF(S19=3,"прве две рате","првих пет рата")</f>
        <v>прве две рате</v>
      </c>
      <c r="S20" s="10">
        <f>ROUND(P20/S19,0)</f>
        <v>0</v>
      </c>
    </row>
    <row r="21" spans="2:19" ht="15.75" customHeight="1" thickBot="1">
      <c r="B21" s="83"/>
      <c r="C21" s="84"/>
      <c r="D21" s="84"/>
      <c r="E21" s="85"/>
      <c r="F21" s="7" t="s">
        <v>35</v>
      </c>
      <c r="G21" s="88" t="s">
        <v>52</v>
      </c>
      <c r="H21" s="88"/>
      <c r="I21" s="88"/>
      <c r="J21" s="89"/>
      <c r="K21" s="48" t="s">
        <v>84</v>
      </c>
      <c r="L21" s="88" t="s">
        <v>90</v>
      </c>
      <c r="M21" s="88"/>
      <c r="N21" s="89"/>
      <c r="R21" s="39" t="str">
        <f>"последња, "&amp;S19&amp;". рата"</f>
        <v>последња, 3. рата</v>
      </c>
      <c r="S21" s="46">
        <f>P20-(S19-1)*S20</f>
        <v>0</v>
      </c>
    </row>
    <row r="22" spans="2:19" ht="15.75" thickBot="1">
      <c r="B22" s="19"/>
      <c r="C22" s="20"/>
      <c r="D22" s="20"/>
      <c r="E22" s="21"/>
      <c r="F22" s="28" t="s">
        <v>31</v>
      </c>
      <c r="G22" s="70"/>
      <c r="H22" s="70"/>
      <c r="I22" s="70"/>
      <c r="J22" s="71"/>
      <c r="K22" s="49" t="s">
        <v>85</v>
      </c>
      <c r="L22" s="70" t="s">
        <v>91</v>
      </c>
      <c r="M22" s="70"/>
      <c r="N22" s="71"/>
      <c r="R22" s="39"/>
      <c r="S22" s="50"/>
    </row>
    <row r="23" ht="15.75" thickBot="1"/>
    <row r="24" spans="2:19" ht="21.75" thickBot="1">
      <c r="B24" s="67" t="s">
        <v>42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S24" s="47"/>
    </row>
  </sheetData>
  <sheetProtection/>
  <mergeCells count="64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L22:N22"/>
    <mergeCell ref="B24:N24"/>
    <mergeCell ref="G21:J22"/>
    <mergeCell ref="B20:E20"/>
    <mergeCell ref="G20:J20"/>
    <mergeCell ref="L20:N20"/>
    <mergeCell ref="B21:E21"/>
    <mergeCell ref="L21:N21"/>
  </mergeCells>
  <conditionalFormatting sqref="J16">
    <cfRule type="cellIs" priority="8" dxfId="32" operator="greaterThan" stopIfTrue="1">
      <formula>60</formula>
    </cfRule>
  </conditionalFormatting>
  <conditionalFormatting sqref="N16">
    <cfRule type="cellIs" priority="7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B2:V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2.8515625" style="34" customWidth="1"/>
    <col min="16" max="16" width="21.140625" style="34" bestFit="1" customWidth="1"/>
    <col min="17" max="17" width="6.140625" style="34" bestFit="1" customWidth="1"/>
    <col min="18" max="18" width="18.8515625" style="34" bestFit="1" customWidth="1"/>
    <col min="19" max="19" width="14.8515625" style="34" customWidth="1"/>
    <col min="20" max="20" width="2.00390625" style="34" bestFit="1" customWidth="1"/>
    <col min="21" max="31" width="9.140625" style="34" customWidth="1"/>
  </cols>
  <sheetData>
    <row r="1" ht="15.75" thickBot="1"/>
    <row r="2" spans="2:14" ht="15.75" thickBot="1">
      <c r="B2" s="90" t="s">
        <v>93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ht="15.75" thickBot="1"/>
    <row r="4" spans="2:19" ht="15.75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5" t="s">
        <v>63</v>
      </c>
      <c r="L4" s="96"/>
      <c r="M4" s="96"/>
      <c r="N4" s="97"/>
      <c r="P4" s="101" t="s">
        <v>43</v>
      </c>
      <c r="Q4" s="101"/>
      <c r="R4" s="101" t="s">
        <v>44</v>
      </c>
      <c r="S4" s="101"/>
    </row>
    <row r="5" spans="2:19" ht="16.5" thickBot="1">
      <c r="B5" s="98" t="s">
        <v>18</v>
      </c>
      <c r="C5" s="99"/>
      <c r="D5" s="15"/>
      <c r="E5" s="1" t="s">
        <v>1</v>
      </c>
      <c r="F5" s="98" t="s">
        <v>18</v>
      </c>
      <c r="G5" s="99"/>
      <c r="H5" s="15"/>
      <c r="I5" s="11"/>
      <c r="J5" s="1" t="s">
        <v>1</v>
      </c>
      <c r="K5" s="98" t="s">
        <v>18</v>
      </c>
      <c r="L5" s="99"/>
      <c r="M5" s="11"/>
      <c r="N5" s="1" t="s">
        <v>1</v>
      </c>
      <c r="P5" s="112">
        <v>1280</v>
      </c>
      <c r="Q5" s="113"/>
      <c r="R5" s="102">
        <v>1600</v>
      </c>
      <c r="S5" s="103"/>
    </row>
    <row r="6" spans="2:22" ht="15.75" customHeight="1">
      <c r="B6" s="93" t="s">
        <v>3</v>
      </c>
      <c r="C6" s="94"/>
      <c r="D6" s="16"/>
      <c r="E6" s="4">
        <v>7</v>
      </c>
      <c r="F6" s="94" t="s">
        <v>48</v>
      </c>
      <c r="G6" s="94"/>
      <c r="H6" s="16"/>
      <c r="I6" s="12"/>
      <c r="J6" s="2">
        <v>7</v>
      </c>
      <c r="K6" s="100" t="s">
        <v>94</v>
      </c>
      <c r="L6" s="100"/>
      <c r="M6" s="12"/>
      <c r="N6" s="2">
        <v>7</v>
      </c>
      <c r="O6" s="64" t="b">
        <v>0</v>
      </c>
      <c r="P6" s="64">
        <f aca="true" t="shared" si="0" ref="P6:P13">IF(O6,E6,0)</f>
        <v>0</v>
      </c>
      <c r="Q6" s="64" t="b">
        <v>0</v>
      </c>
      <c r="R6" s="64">
        <f aca="true" t="shared" si="1" ref="R6:R15">IF(Q6,J6,0)</f>
        <v>0</v>
      </c>
      <c r="S6" s="64" t="b">
        <v>0</v>
      </c>
      <c r="T6" s="64">
        <f aca="true" t="shared" si="2" ref="T6:T15">IF(S6,J6,0)</f>
        <v>0</v>
      </c>
      <c r="U6" s="65" t="b">
        <v>0</v>
      </c>
      <c r="V6" s="65">
        <f aca="true" t="shared" si="3" ref="V6:V15">IF(U6,N6,0)</f>
        <v>0</v>
      </c>
    </row>
    <row r="7" spans="2:22" ht="15.75" customHeight="1">
      <c r="B7" s="106" t="s">
        <v>4</v>
      </c>
      <c r="C7" s="107"/>
      <c r="D7" s="17"/>
      <c r="E7" s="2">
        <v>8</v>
      </c>
      <c r="F7" s="107" t="s">
        <v>33</v>
      </c>
      <c r="G7" s="107"/>
      <c r="H7" s="40"/>
      <c r="I7" s="13"/>
      <c r="J7" s="2">
        <v>7</v>
      </c>
      <c r="K7" s="86" t="s">
        <v>95</v>
      </c>
      <c r="L7" s="86"/>
      <c r="M7" s="13"/>
      <c r="N7" s="2">
        <v>7</v>
      </c>
      <c r="O7" s="64" t="b">
        <v>0</v>
      </c>
      <c r="P7" s="64">
        <f t="shared" si="0"/>
        <v>0</v>
      </c>
      <c r="Q7" s="64" t="b">
        <v>0</v>
      </c>
      <c r="R7" s="64">
        <f t="shared" si="1"/>
        <v>0</v>
      </c>
      <c r="S7" s="64" t="b">
        <v>0</v>
      </c>
      <c r="T7" s="64">
        <f t="shared" si="2"/>
        <v>0</v>
      </c>
      <c r="U7" s="66" t="b">
        <v>0</v>
      </c>
      <c r="V7" s="65">
        <f t="shared" si="3"/>
        <v>0</v>
      </c>
    </row>
    <row r="8" spans="2:22" ht="15.75" customHeight="1">
      <c r="B8" s="106" t="s">
        <v>29</v>
      </c>
      <c r="C8" s="107"/>
      <c r="D8" s="17"/>
      <c r="E8" s="2">
        <v>7</v>
      </c>
      <c r="F8" s="107" t="s">
        <v>34</v>
      </c>
      <c r="G8" s="107"/>
      <c r="H8" s="40"/>
      <c r="I8" s="13"/>
      <c r="J8" s="2">
        <v>7</v>
      </c>
      <c r="K8" s="86" t="s">
        <v>96</v>
      </c>
      <c r="L8" s="86"/>
      <c r="M8" s="13"/>
      <c r="N8" s="2">
        <v>7</v>
      </c>
      <c r="O8" s="64" t="b">
        <v>0</v>
      </c>
      <c r="P8" s="64">
        <f t="shared" si="0"/>
        <v>0</v>
      </c>
      <c r="Q8" s="64" t="b">
        <v>0</v>
      </c>
      <c r="R8" s="64">
        <f t="shared" si="1"/>
        <v>0</v>
      </c>
      <c r="S8" s="64" t="b">
        <v>0</v>
      </c>
      <c r="T8" s="64">
        <f t="shared" si="2"/>
        <v>0</v>
      </c>
      <c r="U8" s="65" t="b">
        <v>0</v>
      </c>
      <c r="V8" s="65">
        <f t="shared" si="3"/>
        <v>0</v>
      </c>
    </row>
    <row r="9" spans="2:22" ht="15.75" customHeight="1">
      <c r="B9" s="106" t="s">
        <v>7</v>
      </c>
      <c r="C9" s="107"/>
      <c r="D9" s="17"/>
      <c r="E9" s="2">
        <v>7</v>
      </c>
      <c r="F9" s="107" t="s">
        <v>8</v>
      </c>
      <c r="G9" s="107"/>
      <c r="H9" s="40"/>
      <c r="I9" s="13"/>
      <c r="J9" s="2">
        <v>7</v>
      </c>
      <c r="K9" s="86" t="s">
        <v>97</v>
      </c>
      <c r="L9" s="86"/>
      <c r="M9" s="13"/>
      <c r="N9" s="2">
        <v>7</v>
      </c>
      <c r="O9" s="64" t="b">
        <v>0</v>
      </c>
      <c r="P9" s="64">
        <f t="shared" si="0"/>
        <v>0</v>
      </c>
      <c r="Q9" s="64" t="b">
        <v>0</v>
      </c>
      <c r="R9" s="64">
        <f t="shared" si="1"/>
        <v>0</v>
      </c>
      <c r="S9" s="64" t="b">
        <v>0</v>
      </c>
      <c r="T9" s="64">
        <f t="shared" si="2"/>
        <v>0</v>
      </c>
      <c r="U9" s="65" t="b">
        <v>0</v>
      </c>
      <c r="V9" s="65">
        <f t="shared" si="3"/>
        <v>0</v>
      </c>
    </row>
    <row r="10" spans="2:22" ht="15.75" customHeight="1">
      <c r="B10" s="106" t="s">
        <v>9</v>
      </c>
      <c r="C10" s="107"/>
      <c r="D10" s="17"/>
      <c r="E10" s="2">
        <v>8</v>
      </c>
      <c r="F10" s="107" t="s">
        <v>27</v>
      </c>
      <c r="G10" s="107"/>
      <c r="H10" s="40"/>
      <c r="I10" s="13"/>
      <c r="J10" s="2">
        <v>7</v>
      </c>
      <c r="K10" s="86" t="s">
        <v>98</v>
      </c>
      <c r="L10" s="86"/>
      <c r="M10" s="13"/>
      <c r="N10" s="2">
        <v>7</v>
      </c>
      <c r="O10" s="64" t="b">
        <v>0</v>
      </c>
      <c r="P10" s="64">
        <f t="shared" si="0"/>
        <v>0</v>
      </c>
      <c r="Q10" s="64" t="b">
        <v>0</v>
      </c>
      <c r="R10" s="64">
        <f t="shared" si="1"/>
        <v>0</v>
      </c>
      <c r="S10" s="64" t="b">
        <v>0</v>
      </c>
      <c r="T10" s="64">
        <f t="shared" si="2"/>
        <v>0</v>
      </c>
      <c r="U10" s="65" t="b">
        <v>0</v>
      </c>
      <c r="V10" s="65">
        <f t="shared" si="3"/>
        <v>0</v>
      </c>
    </row>
    <row r="11" spans="2:22" ht="15.75" customHeight="1">
      <c r="B11" s="106" t="s">
        <v>11</v>
      </c>
      <c r="C11" s="107"/>
      <c r="D11" s="17"/>
      <c r="E11" s="2">
        <v>8</v>
      </c>
      <c r="F11" s="107" t="s">
        <v>49</v>
      </c>
      <c r="G11" s="107"/>
      <c r="H11" s="40"/>
      <c r="I11" s="13"/>
      <c r="J11" s="2">
        <v>7</v>
      </c>
      <c r="K11" s="86" t="s">
        <v>87</v>
      </c>
      <c r="L11" s="86"/>
      <c r="M11" s="13"/>
      <c r="N11" s="2">
        <v>7</v>
      </c>
      <c r="O11" s="64" t="b">
        <v>0</v>
      </c>
      <c r="P11" s="64">
        <f t="shared" si="0"/>
        <v>0</v>
      </c>
      <c r="Q11" s="64" t="b">
        <v>0</v>
      </c>
      <c r="R11" s="64">
        <f t="shared" si="1"/>
        <v>0</v>
      </c>
      <c r="S11" s="64" t="b">
        <v>0</v>
      </c>
      <c r="T11" s="64">
        <f t="shared" si="2"/>
        <v>0</v>
      </c>
      <c r="U11" s="65" t="b">
        <v>0</v>
      </c>
      <c r="V11" s="65">
        <f t="shared" si="3"/>
        <v>0</v>
      </c>
    </row>
    <row r="12" spans="2:22" ht="15.75" customHeight="1">
      <c r="B12" s="106" t="s">
        <v>30</v>
      </c>
      <c r="C12" s="107"/>
      <c r="D12" s="17"/>
      <c r="E12" s="2">
        <v>7</v>
      </c>
      <c r="F12" s="107" t="s">
        <v>19</v>
      </c>
      <c r="G12" s="107"/>
      <c r="H12" s="40"/>
      <c r="I12" s="13"/>
      <c r="J12" s="2">
        <v>7</v>
      </c>
      <c r="K12" s="86" t="s">
        <v>19</v>
      </c>
      <c r="L12" s="86"/>
      <c r="M12" s="13"/>
      <c r="N12" s="2">
        <v>7</v>
      </c>
      <c r="O12" s="64" t="b">
        <v>0</v>
      </c>
      <c r="P12" s="64">
        <f t="shared" si="0"/>
        <v>0</v>
      </c>
      <c r="Q12" s="64" t="b">
        <v>0</v>
      </c>
      <c r="R12" s="64">
        <f t="shared" si="1"/>
        <v>0</v>
      </c>
      <c r="S12" s="64" t="b">
        <v>0</v>
      </c>
      <c r="T12" s="64">
        <f t="shared" si="2"/>
        <v>0</v>
      </c>
      <c r="U12" s="65" t="b">
        <v>0</v>
      </c>
      <c r="V12" s="65">
        <f t="shared" si="3"/>
        <v>0</v>
      </c>
    </row>
    <row r="13" spans="2:22" ht="30" customHeight="1">
      <c r="B13" s="106" t="s">
        <v>45</v>
      </c>
      <c r="C13" s="107"/>
      <c r="D13" s="17"/>
      <c r="E13" s="2">
        <v>8</v>
      </c>
      <c r="F13" s="107" t="s">
        <v>24</v>
      </c>
      <c r="G13" s="107"/>
      <c r="H13" s="40"/>
      <c r="I13" s="13"/>
      <c r="J13" s="2">
        <v>7</v>
      </c>
      <c r="K13" s="86" t="s">
        <v>24</v>
      </c>
      <c r="L13" s="86"/>
      <c r="M13" s="13"/>
      <c r="N13" s="2">
        <v>7</v>
      </c>
      <c r="O13" s="64" t="b">
        <v>0</v>
      </c>
      <c r="P13" s="64">
        <f t="shared" si="0"/>
        <v>0</v>
      </c>
      <c r="Q13" s="64" t="b">
        <v>0</v>
      </c>
      <c r="R13" s="64">
        <f t="shared" si="1"/>
        <v>0</v>
      </c>
      <c r="S13" s="64" t="b">
        <v>0</v>
      </c>
      <c r="T13" s="64">
        <f t="shared" si="2"/>
        <v>0</v>
      </c>
      <c r="U13" s="65" t="b">
        <v>0</v>
      </c>
      <c r="V13" s="65">
        <f t="shared" si="3"/>
        <v>0</v>
      </c>
    </row>
    <row r="14" spans="2:22" ht="15.75" customHeight="1">
      <c r="B14" s="106"/>
      <c r="C14" s="111"/>
      <c r="D14" s="22"/>
      <c r="E14" s="2"/>
      <c r="F14" s="104" t="s">
        <v>12</v>
      </c>
      <c r="G14" s="104"/>
      <c r="H14" s="40"/>
      <c r="I14" s="13"/>
      <c r="J14" s="2">
        <v>2</v>
      </c>
      <c r="K14" s="86" t="s">
        <v>69</v>
      </c>
      <c r="L14" s="86"/>
      <c r="M14" s="13"/>
      <c r="N14" s="2">
        <v>2</v>
      </c>
      <c r="O14" s="64" t="b">
        <v>0</v>
      </c>
      <c r="P14" s="64"/>
      <c r="Q14" s="64" t="b">
        <v>0</v>
      </c>
      <c r="R14" s="64">
        <f t="shared" si="1"/>
        <v>0</v>
      </c>
      <c r="S14" s="64" t="b">
        <v>0</v>
      </c>
      <c r="T14" s="64">
        <f t="shared" si="2"/>
        <v>0</v>
      </c>
      <c r="U14" s="65" t="b">
        <v>0</v>
      </c>
      <c r="V14" s="65">
        <f t="shared" si="3"/>
        <v>0</v>
      </c>
    </row>
    <row r="15" spans="2:22" ht="15.75" customHeight="1" thickBot="1">
      <c r="B15" s="75"/>
      <c r="C15" s="110"/>
      <c r="D15" s="110"/>
      <c r="E15" s="6"/>
      <c r="F15" s="105" t="s">
        <v>13</v>
      </c>
      <c r="G15" s="105"/>
      <c r="H15" s="41"/>
      <c r="I15" s="14"/>
      <c r="J15" s="2">
        <v>2</v>
      </c>
      <c r="K15" s="87" t="s">
        <v>70</v>
      </c>
      <c r="L15" s="87"/>
      <c r="M15" s="14"/>
      <c r="N15" s="2">
        <v>2</v>
      </c>
      <c r="O15" s="64"/>
      <c r="P15" s="64">
        <f>SUM(P6:P14)</f>
        <v>0</v>
      </c>
      <c r="Q15" s="64" t="b">
        <v>0</v>
      </c>
      <c r="R15" s="64">
        <f t="shared" si="1"/>
        <v>0</v>
      </c>
      <c r="S15" s="64" t="b">
        <v>0</v>
      </c>
      <c r="T15" s="64">
        <f t="shared" si="2"/>
        <v>0</v>
      </c>
      <c r="U15" s="65" t="b">
        <v>0</v>
      </c>
      <c r="V15" s="65">
        <f t="shared" si="3"/>
        <v>0</v>
      </c>
    </row>
    <row r="16" spans="2:16" ht="15.75" customHeight="1" thickBot="1">
      <c r="B16" s="114" t="s">
        <v>20</v>
      </c>
      <c r="C16" s="115"/>
      <c r="D16" s="116"/>
      <c r="E16" s="5">
        <f>SUM(P6:P14)</f>
        <v>0</v>
      </c>
      <c r="F16" s="72" t="s">
        <v>25</v>
      </c>
      <c r="G16" s="73"/>
      <c r="H16" s="42">
        <f>SUM(R6:R15)</f>
        <v>0</v>
      </c>
      <c r="I16" s="43">
        <f>SUM(T6:T15)</f>
        <v>0</v>
      </c>
      <c r="J16" s="3">
        <f>SUM(R6:R15)+SUM(T6:T15)</f>
        <v>0</v>
      </c>
      <c r="K16" s="72" t="s">
        <v>77</v>
      </c>
      <c r="L16" s="73"/>
      <c r="M16" s="74"/>
      <c r="N16" s="3">
        <f>SUM(V6:V15)</f>
        <v>0</v>
      </c>
      <c r="P16" s="35" t="s">
        <v>40</v>
      </c>
    </row>
    <row r="17" spans="2:16" ht="15.75" customHeight="1" thickBot="1">
      <c r="B17" s="114" t="s">
        <v>21</v>
      </c>
      <c r="C17" s="115"/>
      <c r="D17" s="77">
        <f>E16*$P$5</f>
        <v>0</v>
      </c>
      <c r="E17" s="78"/>
      <c r="F17" s="75" t="s">
        <v>26</v>
      </c>
      <c r="G17" s="76"/>
      <c r="H17" s="77">
        <f>SUM(R6:R15)*$P$5+SUM(T6:T15)*$R$5</f>
        <v>0</v>
      </c>
      <c r="I17" s="108"/>
      <c r="J17" s="78"/>
      <c r="K17" s="75" t="s">
        <v>78</v>
      </c>
      <c r="L17" s="76"/>
      <c r="M17" s="77">
        <f>N16*$R$5</f>
        <v>0</v>
      </c>
      <c r="N17" s="78"/>
      <c r="P17" s="9">
        <f>E16+J16+N16</f>
        <v>0</v>
      </c>
    </row>
    <row r="18" spans="2:14" ht="15" customHeight="1" thickBot="1">
      <c r="B18" s="109"/>
      <c r="C18" s="79"/>
      <c r="D18" s="79"/>
      <c r="E18" s="80"/>
      <c r="F18" s="32" t="s">
        <v>14</v>
      </c>
      <c r="G18" s="79" t="s">
        <v>16</v>
      </c>
      <c r="H18" s="79"/>
      <c r="I18" s="79"/>
      <c r="J18" s="80"/>
      <c r="K18" s="32" t="s">
        <v>14</v>
      </c>
      <c r="L18" s="79" t="s">
        <v>16</v>
      </c>
      <c r="M18" s="79"/>
      <c r="N18" s="80"/>
    </row>
    <row r="19" spans="2:19" ht="15" customHeight="1" thickBot="1">
      <c r="B19" s="83"/>
      <c r="C19" s="84"/>
      <c r="D19" s="84"/>
      <c r="E19" s="85"/>
      <c r="F19" s="33" t="s">
        <v>28</v>
      </c>
      <c r="G19" s="81" t="s">
        <v>53</v>
      </c>
      <c r="H19" s="81"/>
      <c r="I19" s="81"/>
      <c r="J19" s="82"/>
      <c r="K19" s="23" t="s">
        <v>99</v>
      </c>
      <c r="L19" s="81" t="s">
        <v>73</v>
      </c>
      <c r="M19" s="81"/>
      <c r="N19" s="82"/>
      <c r="P19" s="35" t="s">
        <v>41</v>
      </c>
      <c r="Q19" s="36"/>
      <c r="R19" s="44" t="s">
        <v>61</v>
      </c>
      <c r="S19" s="45">
        <f>IF(P17&gt;15,6,3)</f>
        <v>3</v>
      </c>
    </row>
    <row r="20" spans="2:19" ht="15" customHeight="1" thickBot="1">
      <c r="B20" s="83"/>
      <c r="C20" s="84"/>
      <c r="D20" s="84"/>
      <c r="E20" s="85"/>
      <c r="F20" s="7" t="s">
        <v>31</v>
      </c>
      <c r="G20" s="81" t="s">
        <v>36</v>
      </c>
      <c r="H20" s="81"/>
      <c r="I20" s="81"/>
      <c r="J20" s="82"/>
      <c r="K20" s="24" t="s">
        <v>100</v>
      </c>
      <c r="L20" s="81" t="s">
        <v>102</v>
      </c>
      <c r="M20" s="81"/>
      <c r="N20" s="82"/>
      <c r="P20" s="37">
        <f>ROUND(D17+H17+M17,0)</f>
        <v>0</v>
      </c>
      <c r="Q20" s="36"/>
      <c r="R20" s="38" t="str">
        <f>IF(S19=3,"прве две рате","првих пет рата")</f>
        <v>прве две рате</v>
      </c>
      <c r="S20" s="10">
        <f>ROUND(P20/S19,0)</f>
        <v>0</v>
      </c>
    </row>
    <row r="21" spans="2:19" ht="15.75" customHeight="1" thickBot="1">
      <c r="B21" s="118"/>
      <c r="C21" s="119"/>
      <c r="D21" s="119"/>
      <c r="E21" s="120"/>
      <c r="F21" s="8" t="s">
        <v>54</v>
      </c>
      <c r="G21" s="70"/>
      <c r="H21" s="70"/>
      <c r="I21" s="70"/>
      <c r="J21" s="71"/>
      <c r="K21" s="49" t="s">
        <v>101</v>
      </c>
      <c r="L21" s="70" t="s">
        <v>91</v>
      </c>
      <c r="M21" s="70"/>
      <c r="N21" s="71"/>
      <c r="R21" s="39" t="str">
        <f>"последња, "&amp;S19&amp;". рата"</f>
        <v>последња, 3. рата</v>
      </c>
      <c r="S21" s="46">
        <f>P20-(S19-1)*S20</f>
        <v>0</v>
      </c>
    </row>
    <row r="22" spans="2:14" s="34" customFormat="1" ht="15.75" thickBot="1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9" s="34" customFormat="1" ht="21.75" thickBot="1">
      <c r="B23" s="67" t="s">
        <v>42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S23" s="47"/>
    </row>
  </sheetData>
  <sheetProtection/>
  <mergeCells count="63">
    <mergeCell ref="B23:N23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8" dxfId="32" operator="greaterThan" stopIfTrue="1">
      <formula>60</formula>
    </cfRule>
  </conditionalFormatting>
  <conditionalFormatting sqref="N16">
    <cfRule type="cellIs" priority="7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1.7109375" style="34" customWidth="1"/>
    <col min="16" max="16" width="21.140625" style="34" bestFit="1" customWidth="1"/>
    <col min="17" max="17" width="6.140625" style="34" bestFit="1" customWidth="1"/>
    <col min="18" max="18" width="18.8515625" style="34" bestFit="1" customWidth="1"/>
    <col min="19" max="19" width="14.8515625" style="34" customWidth="1"/>
    <col min="20" max="20" width="2.00390625" style="34" bestFit="1" customWidth="1"/>
    <col min="21" max="31" width="9.140625" style="34" customWidth="1"/>
  </cols>
  <sheetData>
    <row r="1" ht="15.75" thickBot="1"/>
    <row r="2" spans="2:14" ht="15.75" thickBot="1">
      <c r="B2" s="90" t="s">
        <v>103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ht="15.75" thickBot="1"/>
    <row r="4" spans="2:19" ht="15.75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5" t="s">
        <v>63</v>
      </c>
      <c r="L4" s="96"/>
      <c r="M4" s="96"/>
      <c r="N4" s="97"/>
      <c r="P4" s="101" t="s">
        <v>43</v>
      </c>
      <c r="Q4" s="101"/>
      <c r="R4" s="101" t="s">
        <v>44</v>
      </c>
      <c r="S4" s="101"/>
    </row>
    <row r="5" spans="2:19" ht="16.5" thickBot="1">
      <c r="B5" s="98" t="s">
        <v>18</v>
      </c>
      <c r="C5" s="99"/>
      <c r="D5" s="15"/>
      <c r="E5" s="1" t="s">
        <v>1</v>
      </c>
      <c r="F5" s="98" t="s">
        <v>18</v>
      </c>
      <c r="G5" s="99"/>
      <c r="H5" s="15"/>
      <c r="I5" s="11"/>
      <c r="J5" s="1" t="s">
        <v>1</v>
      </c>
      <c r="K5" s="98" t="s">
        <v>18</v>
      </c>
      <c r="L5" s="99"/>
      <c r="M5" s="11"/>
      <c r="N5" s="1" t="s">
        <v>1</v>
      </c>
      <c r="P5" s="112">
        <v>1280</v>
      </c>
      <c r="Q5" s="113"/>
      <c r="R5" s="102">
        <v>1600</v>
      </c>
      <c r="S5" s="103"/>
    </row>
    <row r="6" spans="2:22" ht="15.75" customHeight="1">
      <c r="B6" s="93" t="s">
        <v>3</v>
      </c>
      <c r="C6" s="94"/>
      <c r="D6" s="16"/>
      <c r="E6" s="4">
        <v>7</v>
      </c>
      <c r="F6" s="94" t="s">
        <v>10</v>
      </c>
      <c r="G6" s="94"/>
      <c r="H6" s="16"/>
      <c r="I6" s="12"/>
      <c r="J6" s="2">
        <v>7</v>
      </c>
      <c r="K6" s="100" t="s">
        <v>104</v>
      </c>
      <c r="L6" s="100"/>
      <c r="M6" s="12"/>
      <c r="N6" s="2">
        <v>7</v>
      </c>
      <c r="O6" s="64" t="b">
        <v>0</v>
      </c>
      <c r="P6" s="64">
        <f aca="true" t="shared" si="0" ref="P6:P13">IF(O6,E6,0)</f>
        <v>0</v>
      </c>
      <c r="Q6" s="64" t="b">
        <v>0</v>
      </c>
      <c r="R6" s="64">
        <f aca="true" t="shared" si="1" ref="R6:R15">IF(Q6,J6,0)</f>
        <v>0</v>
      </c>
      <c r="S6" s="64" t="b">
        <v>0</v>
      </c>
      <c r="T6" s="64">
        <f aca="true" t="shared" si="2" ref="T6:T15">IF(S6,J6,0)</f>
        <v>0</v>
      </c>
      <c r="U6" s="65" t="b">
        <v>0</v>
      </c>
      <c r="V6" s="65">
        <f aca="true" t="shared" si="3" ref="V6:V15">IF(U6,N6,0)</f>
        <v>0</v>
      </c>
    </row>
    <row r="7" spans="2:22" ht="15.75" customHeight="1">
      <c r="B7" s="106" t="s">
        <v>4</v>
      </c>
      <c r="C7" s="107"/>
      <c r="D7" s="17"/>
      <c r="E7" s="2">
        <v>8</v>
      </c>
      <c r="F7" s="107" t="s">
        <v>33</v>
      </c>
      <c r="G7" s="107"/>
      <c r="H7" s="40"/>
      <c r="I7" s="13"/>
      <c r="J7" s="2">
        <v>7</v>
      </c>
      <c r="K7" s="86" t="s">
        <v>105</v>
      </c>
      <c r="L7" s="86"/>
      <c r="M7" s="13"/>
      <c r="N7" s="2">
        <v>7</v>
      </c>
      <c r="O7" s="64" t="b">
        <v>0</v>
      </c>
      <c r="P7" s="64">
        <f t="shared" si="0"/>
        <v>0</v>
      </c>
      <c r="Q7" s="64" t="b">
        <v>0</v>
      </c>
      <c r="R7" s="64">
        <f t="shared" si="1"/>
        <v>0</v>
      </c>
      <c r="S7" s="64" t="b">
        <v>0</v>
      </c>
      <c r="T7" s="64">
        <f t="shared" si="2"/>
        <v>0</v>
      </c>
      <c r="U7" s="66" t="b">
        <v>0</v>
      </c>
      <c r="V7" s="65">
        <f t="shared" si="3"/>
        <v>0</v>
      </c>
    </row>
    <row r="8" spans="2:22" ht="15.75" customHeight="1">
      <c r="B8" s="106" t="s">
        <v>29</v>
      </c>
      <c r="C8" s="107"/>
      <c r="D8" s="17"/>
      <c r="E8" s="2">
        <v>7</v>
      </c>
      <c r="F8" s="107" t="s">
        <v>37</v>
      </c>
      <c r="G8" s="107"/>
      <c r="H8" s="40"/>
      <c r="I8" s="13"/>
      <c r="J8" s="2">
        <v>7</v>
      </c>
      <c r="K8" s="86" t="s">
        <v>106</v>
      </c>
      <c r="L8" s="86"/>
      <c r="M8" s="13"/>
      <c r="N8" s="2">
        <v>7</v>
      </c>
      <c r="O8" s="64" t="b">
        <v>0</v>
      </c>
      <c r="P8" s="64">
        <f t="shared" si="0"/>
        <v>0</v>
      </c>
      <c r="Q8" s="64" t="b">
        <v>0</v>
      </c>
      <c r="R8" s="64">
        <f t="shared" si="1"/>
        <v>0</v>
      </c>
      <c r="S8" s="64" t="b">
        <v>0</v>
      </c>
      <c r="T8" s="64">
        <f t="shared" si="2"/>
        <v>0</v>
      </c>
      <c r="U8" s="65" t="b">
        <v>0</v>
      </c>
      <c r="V8" s="65">
        <f t="shared" si="3"/>
        <v>0</v>
      </c>
    </row>
    <row r="9" spans="2:22" ht="15.75" customHeight="1">
      <c r="B9" s="106" t="s">
        <v>7</v>
      </c>
      <c r="C9" s="107"/>
      <c r="D9" s="17"/>
      <c r="E9" s="2">
        <v>7</v>
      </c>
      <c r="F9" s="107" t="s">
        <v>8</v>
      </c>
      <c r="G9" s="107"/>
      <c r="H9" s="40"/>
      <c r="I9" s="13"/>
      <c r="J9" s="2">
        <v>7</v>
      </c>
      <c r="K9" s="86" t="s">
        <v>107</v>
      </c>
      <c r="L9" s="86"/>
      <c r="M9" s="13"/>
      <c r="N9" s="2">
        <v>7</v>
      </c>
      <c r="O9" s="64" t="b">
        <v>0</v>
      </c>
      <c r="P9" s="64">
        <f t="shared" si="0"/>
        <v>0</v>
      </c>
      <c r="Q9" s="64" t="b">
        <v>0</v>
      </c>
      <c r="R9" s="64">
        <f t="shared" si="1"/>
        <v>0</v>
      </c>
      <c r="S9" s="64" t="b">
        <v>0</v>
      </c>
      <c r="T9" s="64">
        <f t="shared" si="2"/>
        <v>0</v>
      </c>
      <c r="U9" s="65" t="b">
        <v>0</v>
      </c>
      <c r="V9" s="65">
        <f t="shared" si="3"/>
        <v>0</v>
      </c>
    </row>
    <row r="10" spans="2:22" ht="15.75" customHeight="1">
      <c r="B10" s="106" t="s">
        <v>9</v>
      </c>
      <c r="C10" s="107"/>
      <c r="D10" s="17"/>
      <c r="E10" s="2">
        <v>8</v>
      </c>
      <c r="F10" s="107" t="s">
        <v>38</v>
      </c>
      <c r="G10" s="107"/>
      <c r="H10" s="40"/>
      <c r="I10" s="13"/>
      <c r="J10" s="2">
        <v>7</v>
      </c>
      <c r="K10" s="86" t="s">
        <v>108</v>
      </c>
      <c r="L10" s="86"/>
      <c r="M10" s="13"/>
      <c r="N10" s="2">
        <v>7</v>
      </c>
      <c r="O10" s="64" t="b">
        <v>0</v>
      </c>
      <c r="P10" s="64">
        <f t="shared" si="0"/>
        <v>0</v>
      </c>
      <c r="Q10" s="64" t="b">
        <v>0</v>
      </c>
      <c r="R10" s="64">
        <f t="shared" si="1"/>
        <v>0</v>
      </c>
      <c r="S10" s="64" t="b">
        <v>0</v>
      </c>
      <c r="T10" s="64">
        <f t="shared" si="2"/>
        <v>0</v>
      </c>
      <c r="U10" s="65" t="b">
        <v>0</v>
      </c>
      <c r="V10" s="65">
        <f t="shared" si="3"/>
        <v>0</v>
      </c>
    </row>
    <row r="11" spans="2:22" ht="15.75" customHeight="1">
      <c r="B11" s="106" t="s">
        <v>11</v>
      </c>
      <c r="C11" s="107"/>
      <c r="D11" s="17"/>
      <c r="E11" s="2">
        <v>8</v>
      </c>
      <c r="F11" s="107" t="s">
        <v>49</v>
      </c>
      <c r="G11" s="107"/>
      <c r="H11" s="40"/>
      <c r="I11" s="13"/>
      <c r="J11" s="2">
        <v>7</v>
      </c>
      <c r="K11" s="86" t="s">
        <v>109</v>
      </c>
      <c r="L11" s="86"/>
      <c r="M11" s="13"/>
      <c r="N11" s="2">
        <v>7</v>
      </c>
      <c r="O11" s="64" t="b">
        <v>0</v>
      </c>
      <c r="P11" s="64">
        <f t="shared" si="0"/>
        <v>0</v>
      </c>
      <c r="Q11" s="64" t="b">
        <v>0</v>
      </c>
      <c r="R11" s="64">
        <f t="shared" si="1"/>
        <v>0</v>
      </c>
      <c r="S11" s="64" t="b">
        <v>0</v>
      </c>
      <c r="T11" s="64">
        <f t="shared" si="2"/>
        <v>0</v>
      </c>
      <c r="U11" s="65" t="b">
        <v>0</v>
      </c>
      <c r="V11" s="65">
        <f t="shared" si="3"/>
        <v>0</v>
      </c>
    </row>
    <row r="12" spans="2:22" ht="15.75" customHeight="1">
      <c r="B12" s="106" t="s">
        <v>30</v>
      </c>
      <c r="C12" s="107"/>
      <c r="D12" s="17"/>
      <c r="E12" s="2">
        <v>7</v>
      </c>
      <c r="F12" s="107" t="s">
        <v>19</v>
      </c>
      <c r="G12" s="107"/>
      <c r="H12" s="40"/>
      <c r="I12" s="13"/>
      <c r="J12" s="2">
        <v>7</v>
      </c>
      <c r="K12" s="86" t="s">
        <v>19</v>
      </c>
      <c r="L12" s="86"/>
      <c r="M12" s="13"/>
      <c r="N12" s="2">
        <v>7</v>
      </c>
      <c r="O12" s="64" t="b">
        <v>0</v>
      </c>
      <c r="P12" s="64">
        <f t="shared" si="0"/>
        <v>0</v>
      </c>
      <c r="Q12" s="64" t="b">
        <v>0</v>
      </c>
      <c r="R12" s="64">
        <f t="shared" si="1"/>
        <v>0</v>
      </c>
      <c r="S12" s="64" t="b">
        <v>0</v>
      </c>
      <c r="T12" s="64">
        <f t="shared" si="2"/>
        <v>0</v>
      </c>
      <c r="U12" s="65" t="b">
        <v>0</v>
      </c>
      <c r="V12" s="65">
        <f t="shared" si="3"/>
        <v>0</v>
      </c>
    </row>
    <row r="13" spans="2:22" ht="30" customHeight="1">
      <c r="B13" s="106" t="s">
        <v>45</v>
      </c>
      <c r="C13" s="107"/>
      <c r="D13" s="17"/>
      <c r="E13" s="2">
        <v>8</v>
      </c>
      <c r="F13" s="107" t="s">
        <v>24</v>
      </c>
      <c r="G13" s="107"/>
      <c r="H13" s="40"/>
      <c r="I13" s="13"/>
      <c r="J13" s="2">
        <v>7</v>
      </c>
      <c r="K13" s="86" t="s">
        <v>24</v>
      </c>
      <c r="L13" s="86"/>
      <c r="M13" s="13"/>
      <c r="N13" s="2">
        <v>7</v>
      </c>
      <c r="O13" s="64" t="b">
        <v>0</v>
      </c>
      <c r="P13" s="64">
        <f t="shared" si="0"/>
        <v>0</v>
      </c>
      <c r="Q13" s="64" t="b">
        <v>0</v>
      </c>
      <c r="R13" s="64">
        <f t="shared" si="1"/>
        <v>0</v>
      </c>
      <c r="S13" s="64" t="b">
        <v>0</v>
      </c>
      <c r="T13" s="64">
        <f t="shared" si="2"/>
        <v>0</v>
      </c>
      <c r="U13" s="65" t="b">
        <v>0</v>
      </c>
      <c r="V13" s="65">
        <f t="shared" si="3"/>
        <v>0</v>
      </c>
    </row>
    <row r="14" spans="2:22" ht="15.75" customHeight="1">
      <c r="B14" s="106"/>
      <c r="C14" s="111"/>
      <c r="D14" s="22"/>
      <c r="E14" s="2"/>
      <c r="F14" s="104" t="s">
        <v>12</v>
      </c>
      <c r="G14" s="104"/>
      <c r="H14" s="40"/>
      <c r="I14" s="13"/>
      <c r="J14" s="2">
        <v>2</v>
      </c>
      <c r="K14" s="86" t="s">
        <v>69</v>
      </c>
      <c r="L14" s="86"/>
      <c r="M14" s="13"/>
      <c r="N14" s="2">
        <v>2</v>
      </c>
      <c r="O14" s="64" t="b">
        <v>0</v>
      </c>
      <c r="P14" s="64"/>
      <c r="Q14" s="64" t="b">
        <v>0</v>
      </c>
      <c r="R14" s="64">
        <f t="shared" si="1"/>
        <v>0</v>
      </c>
      <c r="S14" s="64" t="b">
        <v>0</v>
      </c>
      <c r="T14" s="64">
        <f t="shared" si="2"/>
        <v>0</v>
      </c>
      <c r="U14" s="65" t="b">
        <v>0</v>
      </c>
      <c r="V14" s="65">
        <f t="shared" si="3"/>
        <v>0</v>
      </c>
    </row>
    <row r="15" spans="2:22" ht="15.75" customHeight="1" thickBot="1">
      <c r="B15" s="75"/>
      <c r="C15" s="110"/>
      <c r="D15" s="110"/>
      <c r="E15" s="6"/>
      <c r="F15" s="105" t="s">
        <v>13</v>
      </c>
      <c r="G15" s="105"/>
      <c r="H15" s="41"/>
      <c r="I15" s="14"/>
      <c r="J15" s="2">
        <v>2</v>
      </c>
      <c r="K15" s="87" t="s">
        <v>70</v>
      </c>
      <c r="L15" s="87"/>
      <c r="M15" s="14"/>
      <c r="N15" s="2">
        <v>2</v>
      </c>
      <c r="O15" s="64"/>
      <c r="P15" s="64">
        <f>SUM(P6:P14)</f>
        <v>0</v>
      </c>
      <c r="Q15" s="64" t="b">
        <v>0</v>
      </c>
      <c r="R15" s="64">
        <f t="shared" si="1"/>
        <v>0</v>
      </c>
      <c r="S15" s="64" t="b">
        <v>0</v>
      </c>
      <c r="T15" s="64">
        <f t="shared" si="2"/>
        <v>0</v>
      </c>
      <c r="U15" s="65" t="b">
        <v>0</v>
      </c>
      <c r="V15" s="65">
        <f t="shared" si="3"/>
        <v>0</v>
      </c>
    </row>
    <row r="16" spans="2:16" ht="15.75" customHeight="1" thickBot="1">
      <c r="B16" s="114" t="s">
        <v>20</v>
      </c>
      <c r="C16" s="115"/>
      <c r="D16" s="116"/>
      <c r="E16" s="5">
        <f>SUM(P6:P14)</f>
        <v>0</v>
      </c>
      <c r="F16" s="72" t="s">
        <v>25</v>
      </c>
      <c r="G16" s="73"/>
      <c r="H16" s="42">
        <f>SUM(R6:R15)</f>
        <v>0</v>
      </c>
      <c r="I16" s="43">
        <f>SUM(T6:T15)</f>
        <v>0</v>
      </c>
      <c r="J16" s="3">
        <f>SUM(R6:R15)+SUM(T6:T15)</f>
        <v>0</v>
      </c>
      <c r="K16" s="72" t="s">
        <v>77</v>
      </c>
      <c r="L16" s="73"/>
      <c r="M16" s="74"/>
      <c r="N16" s="3">
        <f>SUM(V6:V15)</f>
        <v>0</v>
      </c>
      <c r="P16" s="35" t="s">
        <v>40</v>
      </c>
    </row>
    <row r="17" spans="2:16" ht="15.75" customHeight="1" thickBot="1">
      <c r="B17" s="114" t="s">
        <v>21</v>
      </c>
      <c r="C17" s="115"/>
      <c r="D17" s="77">
        <f>E16*$P$5</f>
        <v>0</v>
      </c>
      <c r="E17" s="78"/>
      <c r="F17" s="75" t="s">
        <v>26</v>
      </c>
      <c r="G17" s="76"/>
      <c r="H17" s="77">
        <f>SUM(R6:R15)*$P$5+SUM(T6:T15)*$R$5</f>
        <v>0</v>
      </c>
      <c r="I17" s="108"/>
      <c r="J17" s="78"/>
      <c r="K17" s="75" t="s">
        <v>78</v>
      </c>
      <c r="L17" s="76"/>
      <c r="M17" s="77">
        <f>N16*$R$5</f>
        <v>0</v>
      </c>
      <c r="N17" s="78"/>
      <c r="P17" s="9">
        <f>E16+J16+N16</f>
        <v>0</v>
      </c>
    </row>
    <row r="18" spans="2:14" ht="15" customHeight="1" thickBot="1">
      <c r="B18" s="109"/>
      <c r="C18" s="79"/>
      <c r="D18" s="79"/>
      <c r="E18" s="80"/>
      <c r="F18" s="32" t="s">
        <v>14</v>
      </c>
      <c r="G18" s="79" t="s">
        <v>16</v>
      </c>
      <c r="H18" s="79"/>
      <c r="I18" s="79"/>
      <c r="J18" s="80"/>
      <c r="K18" s="32" t="s">
        <v>14</v>
      </c>
      <c r="L18" s="79" t="s">
        <v>16</v>
      </c>
      <c r="M18" s="79"/>
      <c r="N18" s="80"/>
    </row>
    <row r="19" spans="2:19" ht="15" customHeight="1" thickBot="1">
      <c r="B19" s="83"/>
      <c r="C19" s="84"/>
      <c r="D19" s="84"/>
      <c r="E19" s="85"/>
      <c r="F19" s="29" t="s">
        <v>22</v>
      </c>
      <c r="G19" s="81" t="s">
        <v>53</v>
      </c>
      <c r="H19" s="81"/>
      <c r="I19" s="81"/>
      <c r="J19" s="82"/>
      <c r="K19" s="23" t="s">
        <v>85</v>
      </c>
      <c r="L19" s="81" t="s">
        <v>113</v>
      </c>
      <c r="M19" s="81"/>
      <c r="N19" s="82"/>
      <c r="P19" s="35" t="s">
        <v>41</v>
      </c>
      <c r="Q19" s="36"/>
      <c r="R19" s="44" t="s">
        <v>61</v>
      </c>
      <c r="S19" s="45">
        <f>IF(P17&gt;15,6,3)</f>
        <v>3</v>
      </c>
    </row>
    <row r="20" spans="2:19" ht="15" customHeight="1" thickBot="1">
      <c r="B20" s="83"/>
      <c r="C20" s="84"/>
      <c r="D20" s="84"/>
      <c r="E20" s="85"/>
      <c r="F20" s="7" t="s">
        <v>56</v>
      </c>
      <c r="G20" s="81" t="s">
        <v>55</v>
      </c>
      <c r="H20" s="81"/>
      <c r="I20" s="81"/>
      <c r="J20" s="82"/>
      <c r="K20" s="24" t="s">
        <v>110</v>
      </c>
      <c r="L20" s="81" t="s">
        <v>114</v>
      </c>
      <c r="M20" s="81"/>
      <c r="N20" s="82"/>
      <c r="P20" s="37">
        <f>ROUND(D17+H17+M17,0)</f>
        <v>0</v>
      </c>
      <c r="Q20" s="36"/>
      <c r="R20" s="38" t="str">
        <f>IF(S19=3,"прве две рате","првих пет рата")</f>
        <v>прве две рате</v>
      </c>
      <c r="S20" s="10">
        <f>ROUND(P20/S19,0)</f>
        <v>0</v>
      </c>
    </row>
    <row r="21" spans="2:19" s="34" customFormat="1" ht="15.75" customHeight="1" thickBot="1">
      <c r="B21" s="83"/>
      <c r="C21" s="84"/>
      <c r="D21" s="84"/>
      <c r="E21" s="85"/>
      <c r="F21" s="7" t="s">
        <v>31</v>
      </c>
      <c r="G21" s="88" t="s">
        <v>57</v>
      </c>
      <c r="H21" s="88"/>
      <c r="I21" s="88"/>
      <c r="J21" s="89"/>
      <c r="K21" s="48" t="s">
        <v>111</v>
      </c>
      <c r="L21" s="88" t="s">
        <v>91</v>
      </c>
      <c r="M21" s="88"/>
      <c r="N21" s="89"/>
      <c r="R21" s="39" t="str">
        <f>"последња, "&amp;S19&amp;". рата"</f>
        <v>последња, 3. рата</v>
      </c>
      <c r="S21" s="46">
        <f>P20-(S19-1)*S20</f>
        <v>0</v>
      </c>
    </row>
    <row r="22" spans="2:19" s="34" customFormat="1" ht="15.75" customHeight="1" thickBot="1">
      <c r="B22" s="19"/>
      <c r="C22" s="20"/>
      <c r="D22" s="20"/>
      <c r="E22" s="21"/>
      <c r="F22" s="28"/>
      <c r="G22" s="30"/>
      <c r="H22" s="30"/>
      <c r="I22" s="30"/>
      <c r="J22" s="31"/>
      <c r="K22" s="49" t="s">
        <v>112</v>
      </c>
      <c r="L22" s="70" t="s">
        <v>36</v>
      </c>
      <c r="M22" s="70"/>
      <c r="N22" s="71"/>
      <c r="R22" s="39"/>
      <c r="S22" s="50"/>
    </row>
    <row r="23" spans="2:14" s="34" customFormat="1" ht="15.75" thickBo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9" s="34" customFormat="1" ht="21.75" thickBot="1">
      <c r="B24" s="67" t="s">
        <v>42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S24" s="47"/>
    </row>
  </sheetData>
  <sheetProtection/>
  <mergeCells count="64">
    <mergeCell ref="B24:N24"/>
    <mergeCell ref="L22:N22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8" dxfId="32" operator="greaterThan" stopIfTrue="1">
      <formula>60</formula>
    </cfRule>
  </conditionalFormatting>
  <conditionalFormatting sqref="N16">
    <cfRule type="cellIs" priority="7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4.421875" style="0" bestFit="1" customWidth="1"/>
    <col min="12" max="12" width="8.00390625" style="0" customWidth="1"/>
    <col min="13" max="13" width="5.7109375" style="0" customWidth="1"/>
    <col min="14" max="14" width="7.421875" style="0" customWidth="1"/>
    <col min="15" max="15" width="1.8515625" style="34" customWidth="1"/>
    <col min="16" max="16" width="21.140625" style="34" bestFit="1" customWidth="1"/>
    <col min="17" max="17" width="6.140625" style="34" bestFit="1" customWidth="1"/>
    <col min="18" max="18" width="18.8515625" style="34" bestFit="1" customWidth="1"/>
    <col min="19" max="19" width="14.8515625" style="34" customWidth="1"/>
    <col min="20" max="20" width="2.00390625" style="34" bestFit="1" customWidth="1"/>
    <col min="21" max="31" width="9.140625" style="34" customWidth="1"/>
  </cols>
  <sheetData>
    <row r="1" ht="15.75" thickBot="1"/>
    <row r="2" spans="2:14" ht="15.75" thickBot="1">
      <c r="B2" s="90" t="s">
        <v>115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ht="15.75" thickBot="1"/>
    <row r="4" spans="2:19" ht="15.75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5" t="s">
        <v>63</v>
      </c>
      <c r="L4" s="96"/>
      <c r="M4" s="96"/>
      <c r="N4" s="97"/>
      <c r="P4" s="101" t="s">
        <v>43</v>
      </c>
      <c r="Q4" s="101"/>
      <c r="R4" s="101" t="s">
        <v>44</v>
      </c>
      <c r="S4" s="101"/>
    </row>
    <row r="5" spans="2:19" ht="16.5" thickBot="1">
      <c r="B5" s="98" t="s">
        <v>18</v>
      </c>
      <c r="C5" s="99"/>
      <c r="D5" s="15"/>
      <c r="E5" s="1" t="s">
        <v>1</v>
      </c>
      <c r="F5" s="98" t="s">
        <v>18</v>
      </c>
      <c r="G5" s="99"/>
      <c r="H5" s="15"/>
      <c r="I5" s="11"/>
      <c r="J5" s="1" t="s">
        <v>1</v>
      </c>
      <c r="K5" s="98" t="s">
        <v>18</v>
      </c>
      <c r="L5" s="99"/>
      <c r="M5" s="11"/>
      <c r="N5" s="1" t="s">
        <v>1</v>
      </c>
      <c r="P5" s="112">
        <v>1280</v>
      </c>
      <c r="Q5" s="113"/>
      <c r="R5" s="102">
        <v>1600</v>
      </c>
      <c r="S5" s="103"/>
    </row>
    <row r="6" spans="2:22" ht="15.75" customHeight="1">
      <c r="B6" s="93" t="s">
        <v>3</v>
      </c>
      <c r="C6" s="94"/>
      <c r="D6" s="16"/>
      <c r="E6" s="4">
        <v>7</v>
      </c>
      <c r="F6" s="94" t="s">
        <v>10</v>
      </c>
      <c r="G6" s="94"/>
      <c r="H6" s="16"/>
      <c r="I6" s="12"/>
      <c r="J6" s="2">
        <v>7</v>
      </c>
      <c r="K6" s="100" t="s">
        <v>104</v>
      </c>
      <c r="L6" s="100"/>
      <c r="M6" s="12"/>
      <c r="N6" s="2">
        <v>7</v>
      </c>
      <c r="O6" s="64" t="b">
        <v>0</v>
      </c>
      <c r="P6" s="64">
        <f aca="true" t="shared" si="0" ref="P6:P13">IF(O6,E6,0)</f>
        <v>0</v>
      </c>
      <c r="Q6" s="64" t="b">
        <v>0</v>
      </c>
      <c r="R6" s="64">
        <f aca="true" t="shared" si="1" ref="R6:R15">IF(Q6,J6,0)</f>
        <v>0</v>
      </c>
      <c r="S6" s="64" t="b">
        <v>0</v>
      </c>
      <c r="T6" s="64">
        <f aca="true" t="shared" si="2" ref="T6:T15">IF(S6,J6,0)</f>
        <v>0</v>
      </c>
      <c r="U6" s="65" t="b">
        <v>0</v>
      </c>
      <c r="V6" s="65">
        <f aca="true" t="shared" si="3" ref="V6:V15">IF(U6,N6,0)</f>
        <v>0</v>
      </c>
    </row>
    <row r="7" spans="2:22" ht="15.75" customHeight="1">
      <c r="B7" s="106" t="s">
        <v>4</v>
      </c>
      <c r="C7" s="107"/>
      <c r="D7" s="17"/>
      <c r="E7" s="2">
        <v>8</v>
      </c>
      <c r="F7" s="121" t="s">
        <v>38</v>
      </c>
      <c r="G7" s="121"/>
      <c r="H7" s="40"/>
      <c r="I7" s="13"/>
      <c r="J7" s="2">
        <v>7</v>
      </c>
      <c r="K7" s="86" t="s">
        <v>116</v>
      </c>
      <c r="L7" s="86"/>
      <c r="M7" s="13"/>
      <c r="N7" s="2">
        <v>7</v>
      </c>
      <c r="O7" s="64" t="b">
        <v>0</v>
      </c>
      <c r="P7" s="64">
        <f t="shared" si="0"/>
        <v>0</v>
      </c>
      <c r="Q7" s="64" t="b">
        <v>0</v>
      </c>
      <c r="R7" s="64">
        <f t="shared" si="1"/>
        <v>0</v>
      </c>
      <c r="S7" s="64" t="b">
        <v>0</v>
      </c>
      <c r="T7" s="64">
        <f t="shared" si="2"/>
        <v>0</v>
      </c>
      <c r="U7" s="66" t="b">
        <v>0</v>
      </c>
      <c r="V7" s="65">
        <f t="shared" si="3"/>
        <v>0</v>
      </c>
    </row>
    <row r="8" spans="2:22" ht="15.75" customHeight="1">
      <c r="B8" s="106" t="s">
        <v>29</v>
      </c>
      <c r="C8" s="107"/>
      <c r="D8" s="17"/>
      <c r="E8" s="2">
        <v>7</v>
      </c>
      <c r="F8" s="107" t="s">
        <v>37</v>
      </c>
      <c r="G8" s="107"/>
      <c r="H8" s="40"/>
      <c r="I8" s="13"/>
      <c r="J8" s="2">
        <v>7</v>
      </c>
      <c r="K8" s="86" t="s">
        <v>117</v>
      </c>
      <c r="L8" s="86"/>
      <c r="M8" s="13"/>
      <c r="N8" s="2">
        <v>7</v>
      </c>
      <c r="O8" s="64" t="b">
        <v>0</v>
      </c>
      <c r="P8" s="64">
        <f t="shared" si="0"/>
        <v>0</v>
      </c>
      <c r="Q8" s="64" t="b">
        <v>0</v>
      </c>
      <c r="R8" s="64">
        <f t="shared" si="1"/>
        <v>0</v>
      </c>
      <c r="S8" s="64" t="b">
        <v>0</v>
      </c>
      <c r="T8" s="64">
        <f t="shared" si="2"/>
        <v>0</v>
      </c>
      <c r="U8" s="65" t="b">
        <v>0</v>
      </c>
      <c r="V8" s="65">
        <f t="shared" si="3"/>
        <v>0</v>
      </c>
    </row>
    <row r="9" spans="2:22" ht="15.75" customHeight="1">
      <c r="B9" s="106" t="s">
        <v>7</v>
      </c>
      <c r="C9" s="107"/>
      <c r="D9" s="17"/>
      <c r="E9" s="2">
        <v>7</v>
      </c>
      <c r="F9" s="107" t="s">
        <v>8</v>
      </c>
      <c r="G9" s="107"/>
      <c r="H9" s="40"/>
      <c r="I9" s="13"/>
      <c r="J9" s="2">
        <v>7</v>
      </c>
      <c r="K9" s="86" t="s">
        <v>118</v>
      </c>
      <c r="L9" s="86"/>
      <c r="M9" s="13"/>
      <c r="N9" s="2">
        <v>7</v>
      </c>
      <c r="O9" s="64" t="b">
        <v>0</v>
      </c>
      <c r="P9" s="64">
        <f t="shared" si="0"/>
        <v>0</v>
      </c>
      <c r="Q9" s="64" t="b">
        <v>0</v>
      </c>
      <c r="R9" s="64">
        <f t="shared" si="1"/>
        <v>0</v>
      </c>
      <c r="S9" s="64" t="b">
        <v>0</v>
      </c>
      <c r="T9" s="64">
        <f t="shared" si="2"/>
        <v>0</v>
      </c>
      <c r="U9" s="65" t="b">
        <v>0</v>
      </c>
      <c r="V9" s="65">
        <f t="shared" si="3"/>
        <v>0</v>
      </c>
    </row>
    <row r="10" spans="2:22" ht="15.75" customHeight="1">
      <c r="B10" s="106" t="s">
        <v>9</v>
      </c>
      <c r="C10" s="107"/>
      <c r="D10" s="17"/>
      <c r="E10" s="2">
        <v>8</v>
      </c>
      <c r="F10" s="107" t="s">
        <v>46</v>
      </c>
      <c r="G10" s="107"/>
      <c r="H10" s="40"/>
      <c r="I10" s="13"/>
      <c r="J10" s="2">
        <v>7</v>
      </c>
      <c r="K10" s="86" t="s">
        <v>108</v>
      </c>
      <c r="L10" s="86"/>
      <c r="M10" s="13"/>
      <c r="N10" s="2">
        <v>7</v>
      </c>
      <c r="O10" s="64" t="b">
        <v>0</v>
      </c>
      <c r="P10" s="64">
        <f t="shared" si="0"/>
        <v>0</v>
      </c>
      <c r="Q10" s="64" t="b">
        <v>0</v>
      </c>
      <c r="R10" s="64">
        <f t="shared" si="1"/>
        <v>0</v>
      </c>
      <c r="S10" s="64" t="b">
        <v>0</v>
      </c>
      <c r="T10" s="64">
        <f t="shared" si="2"/>
        <v>0</v>
      </c>
      <c r="U10" s="65" t="b">
        <v>0</v>
      </c>
      <c r="V10" s="65">
        <f t="shared" si="3"/>
        <v>0</v>
      </c>
    </row>
    <row r="11" spans="2:22" ht="15.75" customHeight="1">
      <c r="B11" s="106" t="s">
        <v>11</v>
      </c>
      <c r="C11" s="107"/>
      <c r="D11" s="17"/>
      <c r="E11" s="2">
        <v>8</v>
      </c>
      <c r="F11" s="107" t="s">
        <v>49</v>
      </c>
      <c r="G11" s="107"/>
      <c r="H11" s="40"/>
      <c r="I11" s="13"/>
      <c r="J11" s="2">
        <v>7</v>
      </c>
      <c r="K11" s="86" t="s">
        <v>109</v>
      </c>
      <c r="L11" s="86"/>
      <c r="M11" s="13"/>
      <c r="N11" s="2">
        <v>7</v>
      </c>
      <c r="O11" s="64" t="b">
        <v>0</v>
      </c>
      <c r="P11" s="64">
        <f t="shared" si="0"/>
        <v>0</v>
      </c>
      <c r="Q11" s="64" t="b">
        <v>0</v>
      </c>
      <c r="R11" s="64">
        <f t="shared" si="1"/>
        <v>0</v>
      </c>
      <c r="S11" s="64" t="b">
        <v>0</v>
      </c>
      <c r="T11" s="64">
        <f t="shared" si="2"/>
        <v>0</v>
      </c>
      <c r="U11" s="65" t="b">
        <v>0</v>
      </c>
      <c r="V11" s="65">
        <f t="shared" si="3"/>
        <v>0</v>
      </c>
    </row>
    <row r="12" spans="2:22" ht="15.75" customHeight="1">
      <c r="B12" s="106" t="s">
        <v>30</v>
      </c>
      <c r="C12" s="107"/>
      <c r="D12" s="17"/>
      <c r="E12" s="2">
        <v>7</v>
      </c>
      <c r="F12" s="107" t="s">
        <v>19</v>
      </c>
      <c r="G12" s="107"/>
      <c r="H12" s="40"/>
      <c r="I12" s="13"/>
      <c r="J12" s="2">
        <v>7</v>
      </c>
      <c r="K12" s="86" t="s">
        <v>19</v>
      </c>
      <c r="L12" s="86"/>
      <c r="M12" s="13"/>
      <c r="N12" s="2">
        <v>7</v>
      </c>
      <c r="O12" s="64" t="b">
        <v>0</v>
      </c>
      <c r="P12" s="64">
        <f t="shared" si="0"/>
        <v>0</v>
      </c>
      <c r="Q12" s="64" t="b">
        <v>0</v>
      </c>
      <c r="R12" s="64">
        <f t="shared" si="1"/>
        <v>0</v>
      </c>
      <c r="S12" s="64" t="b">
        <v>0</v>
      </c>
      <c r="T12" s="64">
        <f t="shared" si="2"/>
        <v>0</v>
      </c>
      <c r="U12" s="65" t="b">
        <v>0</v>
      </c>
      <c r="V12" s="65">
        <f t="shared" si="3"/>
        <v>0</v>
      </c>
    </row>
    <row r="13" spans="2:22" ht="30" customHeight="1">
      <c r="B13" s="106" t="s">
        <v>45</v>
      </c>
      <c r="C13" s="107"/>
      <c r="D13" s="17"/>
      <c r="E13" s="2">
        <v>8</v>
      </c>
      <c r="F13" s="107" t="s">
        <v>24</v>
      </c>
      <c r="G13" s="107"/>
      <c r="H13" s="40"/>
      <c r="I13" s="13"/>
      <c r="J13" s="2">
        <v>7</v>
      </c>
      <c r="K13" s="86" t="s">
        <v>24</v>
      </c>
      <c r="L13" s="86"/>
      <c r="M13" s="13"/>
      <c r="N13" s="2">
        <v>7</v>
      </c>
      <c r="O13" s="64" t="b">
        <v>0</v>
      </c>
      <c r="P13" s="64">
        <f t="shared" si="0"/>
        <v>0</v>
      </c>
      <c r="Q13" s="64" t="b">
        <v>0</v>
      </c>
      <c r="R13" s="64">
        <f t="shared" si="1"/>
        <v>0</v>
      </c>
      <c r="S13" s="64" t="b">
        <v>0</v>
      </c>
      <c r="T13" s="64">
        <f t="shared" si="2"/>
        <v>0</v>
      </c>
      <c r="U13" s="65" t="b">
        <v>0</v>
      </c>
      <c r="V13" s="65">
        <f t="shared" si="3"/>
        <v>0</v>
      </c>
    </row>
    <row r="14" spans="2:22" ht="15.75" customHeight="1">
      <c r="B14" s="106"/>
      <c r="C14" s="111"/>
      <c r="D14" s="22"/>
      <c r="E14" s="2"/>
      <c r="F14" s="104" t="s">
        <v>12</v>
      </c>
      <c r="G14" s="104"/>
      <c r="H14" s="40"/>
      <c r="I14" s="13"/>
      <c r="J14" s="2">
        <v>2</v>
      </c>
      <c r="K14" s="86" t="s">
        <v>69</v>
      </c>
      <c r="L14" s="86"/>
      <c r="M14" s="13"/>
      <c r="N14" s="2">
        <v>2</v>
      </c>
      <c r="O14" s="64" t="b">
        <v>0</v>
      </c>
      <c r="P14" s="64"/>
      <c r="Q14" s="64" t="b">
        <v>0</v>
      </c>
      <c r="R14" s="64">
        <f t="shared" si="1"/>
        <v>0</v>
      </c>
      <c r="S14" s="64" t="b">
        <v>0</v>
      </c>
      <c r="T14" s="64">
        <f t="shared" si="2"/>
        <v>0</v>
      </c>
      <c r="U14" s="65" t="b">
        <v>0</v>
      </c>
      <c r="V14" s="65">
        <f t="shared" si="3"/>
        <v>0</v>
      </c>
    </row>
    <row r="15" spans="2:22" ht="15.75" customHeight="1" thickBot="1">
      <c r="B15" s="75"/>
      <c r="C15" s="110"/>
      <c r="D15" s="110"/>
      <c r="E15" s="6"/>
      <c r="F15" s="105" t="s">
        <v>13</v>
      </c>
      <c r="G15" s="105"/>
      <c r="H15" s="41"/>
      <c r="I15" s="14"/>
      <c r="J15" s="2">
        <v>2</v>
      </c>
      <c r="K15" s="87" t="s">
        <v>70</v>
      </c>
      <c r="L15" s="87"/>
      <c r="M15" s="14"/>
      <c r="N15" s="2">
        <v>2</v>
      </c>
      <c r="O15" s="64"/>
      <c r="P15" s="64">
        <f>SUM(P6:P14)</f>
        <v>0</v>
      </c>
      <c r="Q15" s="64" t="b">
        <v>0</v>
      </c>
      <c r="R15" s="64">
        <f t="shared" si="1"/>
        <v>0</v>
      </c>
      <c r="S15" s="64" t="b">
        <v>0</v>
      </c>
      <c r="T15" s="64">
        <f t="shared" si="2"/>
        <v>0</v>
      </c>
      <c r="U15" s="65" t="b">
        <v>0</v>
      </c>
      <c r="V15" s="65">
        <f t="shared" si="3"/>
        <v>0</v>
      </c>
    </row>
    <row r="16" spans="2:16" ht="15.75" customHeight="1" thickBot="1">
      <c r="B16" s="114" t="s">
        <v>20</v>
      </c>
      <c r="C16" s="115"/>
      <c r="D16" s="116"/>
      <c r="E16" s="5">
        <f>SUM(P6:P14)</f>
        <v>0</v>
      </c>
      <c r="F16" s="72" t="s">
        <v>25</v>
      </c>
      <c r="G16" s="73"/>
      <c r="H16" s="42">
        <f>SUM(R6:R15)</f>
        <v>0</v>
      </c>
      <c r="I16" s="43">
        <f>SUM(T6:T15)</f>
        <v>0</v>
      </c>
      <c r="J16" s="3">
        <f>SUM(R6:R15)+SUM(T6:T15)</f>
        <v>0</v>
      </c>
      <c r="K16" s="72" t="s">
        <v>77</v>
      </c>
      <c r="L16" s="73"/>
      <c r="M16" s="74"/>
      <c r="N16" s="3">
        <f>SUM(V6:V15)</f>
        <v>0</v>
      </c>
      <c r="P16" s="35" t="s">
        <v>40</v>
      </c>
    </row>
    <row r="17" spans="2:16" ht="15.75" customHeight="1" thickBot="1">
      <c r="B17" s="114" t="s">
        <v>21</v>
      </c>
      <c r="C17" s="115"/>
      <c r="D17" s="77">
        <f>E16*$P$5</f>
        <v>0</v>
      </c>
      <c r="E17" s="78"/>
      <c r="F17" s="75" t="s">
        <v>26</v>
      </c>
      <c r="G17" s="76"/>
      <c r="H17" s="77">
        <f>SUM(R6:R15)*$P$5+SUM(T6:T15)*$R$5</f>
        <v>0</v>
      </c>
      <c r="I17" s="108"/>
      <c r="J17" s="78"/>
      <c r="K17" s="75" t="s">
        <v>78</v>
      </c>
      <c r="L17" s="76"/>
      <c r="M17" s="77">
        <f>N16*$R$5</f>
        <v>0</v>
      </c>
      <c r="N17" s="78"/>
      <c r="P17" s="9">
        <f>E16+J16+N16</f>
        <v>0</v>
      </c>
    </row>
    <row r="18" spans="2:14" ht="15" customHeight="1" thickBot="1">
      <c r="B18" s="109"/>
      <c r="C18" s="79"/>
      <c r="D18" s="79"/>
      <c r="E18" s="79"/>
      <c r="F18" s="32" t="s">
        <v>14</v>
      </c>
      <c r="G18" s="79" t="s">
        <v>16</v>
      </c>
      <c r="H18" s="79"/>
      <c r="I18" s="79"/>
      <c r="J18" s="80"/>
      <c r="K18" s="32" t="s">
        <v>14</v>
      </c>
      <c r="L18" s="79" t="s">
        <v>16</v>
      </c>
      <c r="M18" s="79"/>
      <c r="N18" s="80"/>
    </row>
    <row r="19" spans="2:19" ht="15" customHeight="1" thickBot="1">
      <c r="B19" s="83"/>
      <c r="C19" s="84"/>
      <c r="D19" s="84"/>
      <c r="E19" s="84"/>
      <c r="F19" s="29" t="s">
        <v>58</v>
      </c>
      <c r="G19" s="81" t="s">
        <v>55</v>
      </c>
      <c r="H19" s="81"/>
      <c r="I19" s="81"/>
      <c r="J19" s="82"/>
      <c r="K19" s="23" t="s">
        <v>119</v>
      </c>
      <c r="L19" s="81" t="s">
        <v>121</v>
      </c>
      <c r="M19" s="81"/>
      <c r="N19" s="82"/>
      <c r="P19" s="35" t="s">
        <v>41</v>
      </c>
      <c r="Q19" s="36"/>
      <c r="R19" s="44" t="s">
        <v>61</v>
      </c>
      <c r="S19" s="45">
        <f>IF(P17&gt;15,6,3)</f>
        <v>3</v>
      </c>
    </row>
    <row r="20" spans="2:19" ht="15" customHeight="1" thickBot="1">
      <c r="B20" s="83"/>
      <c r="C20" s="84"/>
      <c r="D20" s="84"/>
      <c r="E20" s="84"/>
      <c r="F20" s="7" t="s">
        <v>31</v>
      </c>
      <c r="G20" s="81" t="s">
        <v>53</v>
      </c>
      <c r="H20" s="81"/>
      <c r="I20" s="81"/>
      <c r="J20" s="82"/>
      <c r="K20" s="24" t="s">
        <v>120</v>
      </c>
      <c r="L20" s="81" t="s">
        <v>114</v>
      </c>
      <c r="M20" s="81"/>
      <c r="N20" s="82"/>
      <c r="P20" s="37">
        <f>ROUND(D17+H17+M17,0)</f>
        <v>0</v>
      </c>
      <c r="Q20" s="36"/>
      <c r="R20" s="38" t="str">
        <f>IF(S19=3,"прве две рате","првих пет рата")</f>
        <v>прве две рате</v>
      </c>
      <c r="S20" s="10">
        <f>ROUND(P20/S19,0)</f>
        <v>0</v>
      </c>
    </row>
    <row r="21" spans="2:19" s="34" customFormat="1" ht="15.75" customHeight="1" thickBot="1">
      <c r="B21" s="83"/>
      <c r="C21" s="84"/>
      <c r="D21" s="84"/>
      <c r="E21" s="84"/>
      <c r="F21" s="63" t="s">
        <v>15</v>
      </c>
      <c r="G21" s="88" t="s">
        <v>57</v>
      </c>
      <c r="H21" s="88"/>
      <c r="I21" s="88"/>
      <c r="J21" s="89"/>
      <c r="K21" s="48" t="s">
        <v>111</v>
      </c>
      <c r="L21" s="88" t="s">
        <v>91</v>
      </c>
      <c r="M21" s="88"/>
      <c r="N21" s="89"/>
      <c r="R21" s="39" t="str">
        <f>"последња, "&amp;S19&amp;". рата"</f>
        <v>последња, 3. рата</v>
      </c>
      <c r="S21" s="46">
        <f>P20-(S19-1)*S20</f>
        <v>0</v>
      </c>
    </row>
    <row r="22" spans="2:19" s="34" customFormat="1" ht="15.75" customHeight="1" thickBot="1">
      <c r="B22" s="19"/>
      <c r="C22" s="20"/>
      <c r="D22" s="20"/>
      <c r="E22" s="20"/>
      <c r="F22" s="28"/>
      <c r="G22" s="30"/>
      <c r="H22" s="30"/>
      <c r="I22" s="30"/>
      <c r="J22" s="31"/>
      <c r="K22" s="49"/>
      <c r="L22" s="70" t="s">
        <v>36</v>
      </c>
      <c r="M22" s="70"/>
      <c r="N22" s="71"/>
      <c r="R22" s="39"/>
      <c r="S22" s="50"/>
    </row>
    <row r="23" spans="2:14" s="34" customFormat="1" ht="15.75" thickBo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9" s="34" customFormat="1" ht="21.75" thickBot="1">
      <c r="B24" s="67" t="s">
        <v>42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S24" s="47"/>
    </row>
  </sheetData>
  <sheetProtection/>
  <mergeCells count="64">
    <mergeCell ref="L22:N22"/>
    <mergeCell ref="B24:N24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8" dxfId="32" operator="greaterThan" stopIfTrue="1">
      <formula>60</formula>
    </cfRule>
  </conditionalFormatting>
  <conditionalFormatting sqref="N16">
    <cfRule type="cellIs" priority="7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2.00390625" style="34" customWidth="1"/>
    <col min="16" max="16" width="21.140625" style="34" bestFit="1" customWidth="1"/>
    <col min="17" max="17" width="6.140625" style="34" bestFit="1" customWidth="1"/>
    <col min="18" max="18" width="18.8515625" style="34" bestFit="1" customWidth="1"/>
    <col min="19" max="19" width="14.8515625" style="34" customWidth="1"/>
    <col min="20" max="20" width="2.00390625" style="34" bestFit="1" customWidth="1"/>
    <col min="21" max="31" width="9.140625" style="34" customWidth="1"/>
  </cols>
  <sheetData>
    <row r="1" ht="15.75" thickBot="1"/>
    <row r="2" spans="2:14" ht="15.75" thickBot="1">
      <c r="B2" s="90" t="s">
        <v>122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ht="15.75" thickBot="1"/>
    <row r="4" spans="2:19" ht="15.75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5" t="s">
        <v>63</v>
      </c>
      <c r="L4" s="96"/>
      <c r="M4" s="96"/>
      <c r="N4" s="97"/>
      <c r="P4" s="101" t="s">
        <v>43</v>
      </c>
      <c r="Q4" s="101"/>
      <c r="R4" s="101" t="s">
        <v>44</v>
      </c>
      <c r="S4" s="101"/>
    </row>
    <row r="5" spans="2:19" ht="16.5" thickBot="1">
      <c r="B5" s="98" t="s">
        <v>18</v>
      </c>
      <c r="C5" s="99"/>
      <c r="D5" s="15"/>
      <c r="E5" s="1" t="s">
        <v>1</v>
      </c>
      <c r="F5" s="98" t="s">
        <v>18</v>
      </c>
      <c r="G5" s="99"/>
      <c r="H5" s="15"/>
      <c r="I5" s="11"/>
      <c r="J5" s="1" t="s">
        <v>1</v>
      </c>
      <c r="K5" s="98" t="s">
        <v>18</v>
      </c>
      <c r="L5" s="99"/>
      <c r="M5" s="11"/>
      <c r="N5" s="1" t="s">
        <v>1</v>
      </c>
      <c r="P5" s="112">
        <v>1280</v>
      </c>
      <c r="Q5" s="113"/>
      <c r="R5" s="102">
        <v>1600</v>
      </c>
      <c r="S5" s="103"/>
    </row>
    <row r="6" spans="2:22" ht="15.75" customHeight="1">
      <c r="B6" s="93" t="s">
        <v>3</v>
      </c>
      <c r="C6" s="94"/>
      <c r="D6" s="16"/>
      <c r="E6" s="4">
        <v>7</v>
      </c>
      <c r="F6" s="94" t="s">
        <v>10</v>
      </c>
      <c r="G6" s="94"/>
      <c r="H6" s="16"/>
      <c r="I6" s="12"/>
      <c r="J6" s="2">
        <v>7</v>
      </c>
      <c r="K6" s="100" t="s">
        <v>106</v>
      </c>
      <c r="L6" s="100"/>
      <c r="M6" s="12"/>
      <c r="N6" s="2">
        <v>7</v>
      </c>
      <c r="O6" s="64" t="b">
        <v>0</v>
      </c>
      <c r="P6" s="64">
        <f aca="true" t="shared" si="0" ref="P6:P13">IF(O6,E6,0)</f>
        <v>0</v>
      </c>
      <c r="Q6" s="64" t="b">
        <v>0</v>
      </c>
      <c r="R6" s="64">
        <f aca="true" t="shared" si="1" ref="R6:R15">IF(Q6,J6,0)</f>
        <v>0</v>
      </c>
      <c r="S6" s="64" t="b">
        <v>0</v>
      </c>
      <c r="T6" s="64">
        <f aca="true" t="shared" si="2" ref="T6:T15">IF(S6,J6,0)</f>
        <v>0</v>
      </c>
      <c r="U6" s="65" t="b">
        <v>0</v>
      </c>
      <c r="V6" s="65">
        <f aca="true" t="shared" si="3" ref="V6:V15">IF(U6,N6,0)</f>
        <v>0</v>
      </c>
    </row>
    <row r="7" spans="2:22" ht="15.75" customHeight="1">
      <c r="B7" s="106" t="s">
        <v>4</v>
      </c>
      <c r="C7" s="107"/>
      <c r="D7" s="17"/>
      <c r="E7" s="2">
        <v>8</v>
      </c>
      <c r="F7" s="107" t="s">
        <v>6</v>
      </c>
      <c r="G7" s="107"/>
      <c r="H7" s="40"/>
      <c r="I7" s="13"/>
      <c r="J7" s="2">
        <v>7</v>
      </c>
      <c r="K7" s="86" t="s">
        <v>116</v>
      </c>
      <c r="L7" s="86"/>
      <c r="M7" s="13"/>
      <c r="N7" s="2">
        <v>7</v>
      </c>
      <c r="O7" s="64" t="b">
        <v>0</v>
      </c>
      <c r="P7" s="64">
        <f t="shared" si="0"/>
        <v>0</v>
      </c>
      <c r="Q7" s="64" t="b">
        <v>0</v>
      </c>
      <c r="R7" s="64">
        <f t="shared" si="1"/>
        <v>0</v>
      </c>
      <c r="S7" s="64" t="b">
        <v>0</v>
      </c>
      <c r="T7" s="64">
        <f t="shared" si="2"/>
        <v>0</v>
      </c>
      <c r="U7" s="66" t="b">
        <v>0</v>
      </c>
      <c r="V7" s="65">
        <f t="shared" si="3"/>
        <v>0</v>
      </c>
    </row>
    <row r="8" spans="2:22" ht="15.75" customHeight="1">
      <c r="B8" s="106" t="s">
        <v>29</v>
      </c>
      <c r="C8" s="107"/>
      <c r="D8" s="17"/>
      <c r="E8" s="2">
        <v>7</v>
      </c>
      <c r="F8" s="107" t="s">
        <v>37</v>
      </c>
      <c r="G8" s="107"/>
      <c r="H8" s="40"/>
      <c r="I8" s="13"/>
      <c r="J8" s="2">
        <v>7</v>
      </c>
      <c r="K8" s="86" t="s">
        <v>117</v>
      </c>
      <c r="L8" s="86"/>
      <c r="M8" s="13"/>
      <c r="N8" s="2">
        <v>7</v>
      </c>
      <c r="O8" s="64" t="b">
        <v>0</v>
      </c>
      <c r="P8" s="64">
        <f t="shared" si="0"/>
        <v>0</v>
      </c>
      <c r="Q8" s="64" t="b">
        <v>0</v>
      </c>
      <c r="R8" s="64">
        <f t="shared" si="1"/>
        <v>0</v>
      </c>
      <c r="S8" s="64" t="b">
        <v>0</v>
      </c>
      <c r="T8" s="64">
        <f t="shared" si="2"/>
        <v>0</v>
      </c>
      <c r="U8" s="65" t="b">
        <v>0</v>
      </c>
      <c r="V8" s="65">
        <f t="shared" si="3"/>
        <v>0</v>
      </c>
    </row>
    <row r="9" spans="2:22" ht="15.75" customHeight="1">
      <c r="B9" s="106" t="s">
        <v>7</v>
      </c>
      <c r="C9" s="107"/>
      <c r="D9" s="17"/>
      <c r="E9" s="2">
        <v>7</v>
      </c>
      <c r="F9" s="107" t="s">
        <v>8</v>
      </c>
      <c r="G9" s="107"/>
      <c r="H9" s="40"/>
      <c r="I9" s="13"/>
      <c r="J9" s="2">
        <v>7</v>
      </c>
      <c r="K9" s="86" t="s">
        <v>118</v>
      </c>
      <c r="L9" s="86"/>
      <c r="M9" s="13"/>
      <c r="N9" s="2">
        <v>7</v>
      </c>
      <c r="O9" s="64" t="b">
        <v>0</v>
      </c>
      <c r="P9" s="64">
        <f t="shared" si="0"/>
        <v>0</v>
      </c>
      <c r="Q9" s="64" t="b">
        <v>0</v>
      </c>
      <c r="R9" s="64">
        <f t="shared" si="1"/>
        <v>0</v>
      </c>
      <c r="S9" s="64" t="b">
        <v>0</v>
      </c>
      <c r="T9" s="64">
        <f t="shared" si="2"/>
        <v>0</v>
      </c>
      <c r="U9" s="65" t="b">
        <v>0</v>
      </c>
      <c r="V9" s="65">
        <f t="shared" si="3"/>
        <v>0</v>
      </c>
    </row>
    <row r="10" spans="2:22" ht="15.75" customHeight="1">
      <c r="B10" s="106" t="s">
        <v>9</v>
      </c>
      <c r="C10" s="107"/>
      <c r="D10" s="17"/>
      <c r="E10" s="2">
        <v>8</v>
      </c>
      <c r="F10" s="107" t="s">
        <v>48</v>
      </c>
      <c r="G10" s="107"/>
      <c r="H10" s="40"/>
      <c r="I10" s="13"/>
      <c r="J10" s="2">
        <v>7</v>
      </c>
      <c r="K10" s="86" t="s">
        <v>123</v>
      </c>
      <c r="L10" s="86"/>
      <c r="M10" s="13"/>
      <c r="N10" s="2">
        <v>7</v>
      </c>
      <c r="O10" s="64" t="b">
        <v>0</v>
      </c>
      <c r="P10" s="64">
        <f t="shared" si="0"/>
        <v>0</v>
      </c>
      <c r="Q10" s="64" t="b">
        <v>0</v>
      </c>
      <c r="R10" s="64">
        <f t="shared" si="1"/>
        <v>0</v>
      </c>
      <c r="S10" s="64" t="b">
        <v>0</v>
      </c>
      <c r="T10" s="64">
        <f t="shared" si="2"/>
        <v>0</v>
      </c>
      <c r="U10" s="65" t="b">
        <v>0</v>
      </c>
      <c r="V10" s="65">
        <f t="shared" si="3"/>
        <v>0</v>
      </c>
    </row>
    <row r="11" spans="2:22" ht="15.75" customHeight="1">
      <c r="B11" s="106" t="s">
        <v>11</v>
      </c>
      <c r="C11" s="107"/>
      <c r="D11" s="17"/>
      <c r="E11" s="2">
        <v>8</v>
      </c>
      <c r="F11" s="107" t="s">
        <v>49</v>
      </c>
      <c r="G11" s="107"/>
      <c r="H11" s="40"/>
      <c r="I11" s="13"/>
      <c r="J11" s="2">
        <v>7</v>
      </c>
      <c r="K11" s="86" t="s">
        <v>60</v>
      </c>
      <c r="L11" s="86"/>
      <c r="M11" s="13"/>
      <c r="N11" s="2">
        <v>7</v>
      </c>
      <c r="O11" s="64" t="b">
        <v>0</v>
      </c>
      <c r="P11" s="64">
        <f t="shared" si="0"/>
        <v>0</v>
      </c>
      <c r="Q11" s="64" t="b">
        <v>0</v>
      </c>
      <c r="R11" s="64">
        <f t="shared" si="1"/>
        <v>0</v>
      </c>
      <c r="S11" s="64" t="b">
        <v>0</v>
      </c>
      <c r="T11" s="64">
        <f t="shared" si="2"/>
        <v>0</v>
      </c>
      <c r="U11" s="65" t="b">
        <v>0</v>
      </c>
      <c r="V11" s="65">
        <f t="shared" si="3"/>
        <v>0</v>
      </c>
    </row>
    <row r="12" spans="2:22" ht="15.75" customHeight="1">
      <c r="B12" s="106" t="s">
        <v>30</v>
      </c>
      <c r="C12" s="107"/>
      <c r="D12" s="17"/>
      <c r="E12" s="2">
        <v>7</v>
      </c>
      <c r="F12" s="107" t="s">
        <v>19</v>
      </c>
      <c r="G12" s="107"/>
      <c r="H12" s="40"/>
      <c r="I12" s="13"/>
      <c r="J12" s="2">
        <v>7</v>
      </c>
      <c r="K12" s="86" t="s">
        <v>19</v>
      </c>
      <c r="L12" s="86"/>
      <c r="M12" s="13"/>
      <c r="N12" s="2">
        <v>7</v>
      </c>
      <c r="O12" s="64" t="b">
        <v>0</v>
      </c>
      <c r="P12" s="64">
        <f t="shared" si="0"/>
        <v>0</v>
      </c>
      <c r="Q12" s="64" t="b">
        <v>0</v>
      </c>
      <c r="R12" s="64">
        <f t="shared" si="1"/>
        <v>0</v>
      </c>
      <c r="S12" s="64" t="b">
        <v>0</v>
      </c>
      <c r="T12" s="64">
        <f t="shared" si="2"/>
        <v>0</v>
      </c>
      <c r="U12" s="65" t="b">
        <v>0</v>
      </c>
      <c r="V12" s="65">
        <f t="shared" si="3"/>
        <v>0</v>
      </c>
    </row>
    <row r="13" spans="2:22" ht="30" customHeight="1">
      <c r="B13" s="106" t="s">
        <v>45</v>
      </c>
      <c r="C13" s="107"/>
      <c r="D13" s="17"/>
      <c r="E13" s="2">
        <v>8</v>
      </c>
      <c r="F13" s="107" t="s">
        <v>24</v>
      </c>
      <c r="G13" s="107"/>
      <c r="H13" s="40"/>
      <c r="I13" s="13"/>
      <c r="J13" s="2">
        <v>7</v>
      </c>
      <c r="K13" s="86" t="s">
        <v>24</v>
      </c>
      <c r="L13" s="86"/>
      <c r="M13" s="13"/>
      <c r="N13" s="2">
        <v>7</v>
      </c>
      <c r="O13" s="64" t="b">
        <v>0</v>
      </c>
      <c r="P13" s="64">
        <f t="shared" si="0"/>
        <v>0</v>
      </c>
      <c r="Q13" s="64" t="b">
        <v>0</v>
      </c>
      <c r="R13" s="64">
        <f t="shared" si="1"/>
        <v>0</v>
      </c>
      <c r="S13" s="64" t="b">
        <v>0</v>
      </c>
      <c r="T13" s="64">
        <f t="shared" si="2"/>
        <v>0</v>
      </c>
      <c r="U13" s="65" t="b">
        <v>0</v>
      </c>
      <c r="V13" s="65">
        <f t="shared" si="3"/>
        <v>0</v>
      </c>
    </row>
    <row r="14" spans="2:22" ht="15.75" customHeight="1">
      <c r="B14" s="106"/>
      <c r="C14" s="111"/>
      <c r="D14" s="22"/>
      <c r="E14" s="2"/>
      <c r="F14" s="104" t="s">
        <v>12</v>
      </c>
      <c r="G14" s="104"/>
      <c r="H14" s="40"/>
      <c r="I14" s="13"/>
      <c r="J14" s="2">
        <v>2</v>
      </c>
      <c r="K14" s="86" t="s">
        <v>69</v>
      </c>
      <c r="L14" s="86"/>
      <c r="M14" s="13"/>
      <c r="N14" s="2">
        <v>2</v>
      </c>
      <c r="O14" s="64" t="b">
        <v>0</v>
      </c>
      <c r="P14" s="64"/>
      <c r="Q14" s="64" t="b">
        <v>0</v>
      </c>
      <c r="R14" s="64">
        <f t="shared" si="1"/>
        <v>0</v>
      </c>
      <c r="S14" s="64" t="b">
        <v>0</v>
      </c>
      <c r="T14" s="64">
        <f t="shared" si="2"/>
        <v>0</v>
      </c>
      <c r="U14" s="65" t="b">
        <v>0</v>
      </c>
      <c r="V14" s="65">
        <f t="shared" si="3"/>
        <v>0</v>
      </c>
    </row>
    <row r="15" spans="2:22" ht="15.75" customHeight="1" thickBot="1">
      <c r="B15" s="75"/>
      <c r="C15" s="110"/>
      <c r="D15" s="110"/>
      <c r="E15" s="6"/>
      <c r="F15" s="105" t="s">
        <v>13</v>
      </c>
      <c r="G15" s="105"/>
      <c r="H15" s="41"/>
      <c r="I15" s="14"/>
      <c r="J15" s="2">
        <v>2</v>
      </c>
      <c r="K15" s="87" t="s">
        <v>70</v>
      </c>
      <c r="L15" s="87"/>
      <c r="M15" s="14"/>
      <c r="N15" s="2">
        <v>2</v>
      </c>
      <c r="O15" s="64"/>
      <c r="P15" s="64">
        <f>SUM(P6:P14)</f>
        <v>0</v>
      </c>
      <c r="Q15" s="64" t="b">
        <v>0</v>
      </c>
      <c r="R15" s="64">
        <f t="shared" si="1"/>
        <v>0</v>
      </c>
      <c r="S15" s="64" t="b">
        <v>0</v>
      </c>
      <c r="T15" s="64">
        <f t="shared" si="2"/>
        <v>0</v>
      </c>
      <c r="U15" s="65" t="b">
        <v>0</v>
      </c>
      <c r="V15" s="65">
        <f t="shared" si="3"/>
        <v>0</v>
      </c>
    </row>
    <row r="16" spans="2:16" ht="15.75" customHeight="1" thickBot="1">
      <c r="B16" s="114" t="s">
        <v>20</v>
      </c>
      <c r="C16" s="115"/>
      <c r="D16" s="116"/>
      <c r="E16" s="5">
        <f>SUM(P6:P14)</f>
        <v>0</v>
      </c>
      <c r="F16" s="72" t="s">
        <v>25</v>
      </c>
      <c r="G16" s="73"/>
      <c r="H16" s="42">
        <f>SUM(R6:R15)</f>
        <v>0</v>
      </c>
      <c r="I16" s="43">
        <f>SUM(T6:T15)</f>
        <v>0</v>
      </c>
      <c r="J16" s="3">
        <f>SUM(R6:R15)+SUM(T6:T15)</f>
        <v>0</v>
      </c>
      <c r="K16" s="72" t="s">
        <v>77</v>
      </c>
      <c r="L16" s="73"/>
      <c r="M16" s="74"/>
      <c r="N16" s="3">
        <f>SUM(V6:V15)</f>
        <v>0</v>
      </c>
      <c r="P16" s="35" t="s">
        <v>40</v>
      </c>
    </row>
    <row r="17" spans="2:16" ht="15.75" customHeight="1" thickBot="1">
      <c r="B17" s="114" t="s">
        <v>21</v>
      </c>
      <c r="C17" s="115"/>
      <c r="D17" s="77">
        <f>E16*$P$5</f>
        <v>0</v>
      </c>
      <c r="E17" s="78"/>
      <c r="F17" s="75" t="s">
        <v>26</v>
      </c>
      <c r="G17" s="76"/>
      <c r="H17" s="77">
        <f>SUM(R6:R15)*$P$5+SUM(T6:T15)*$R$5</f>
        <v>0</v>
      </c>
      <c r="I17" s="108"/>
      <c r="J17" s="78"/>
      <c r="K17" s="75" t="s">
        <v>78</v>
      </c>
      <c r="L17" s="76"/>
      <c r="M17" s="77">
        <f>N16*$R$5</f>
        <v>0</v>
      </c>
      <c r="N17" s="78"/>
      <c r="P17" s="9">
        <f>E16+J16+N16</f>
        <v>0</v>
      </c>
    </row>
    <row r="18" spans="2:14" ht="15" customHeight="1" thickBot="1">
      <c r="B18" s="109"/>
      <c r="C18" s="79"/>
      <c r="D18" s="79"/>
      <c r="E18" s="79"/>
      <c r="F18" s="32" t="s">
        <v>14</v>
      </c>
      <c r="G18" s="79" t="s">
        <v>16</v>
      </c>
      <c r="H18" s="79"/>
      <c r="I18" s="79"/>
      <c r="J18" s="80"/>
      <c r="K18" s="32" t="s">
        <v>14</v>
      </c>
      <c r="L18" s="79" t="s">
        <v>16</v>
      </c>
      <c r="M18" s="79"/>
      <c r="N18" s="80"/>
    </row>
    <row r="19" spans="2:19" ht="15" customHeight="1" thickBot="1">
      <c r="B19" s="83"/>
      <c r="C19" s="84"/>
      <c r="D19" s="84"/>
      <c r="E19" s="84"/>
      <c r="F19" s="29" t="s">
        <v>22</v>
      </c>
      <c r="G19" s="81" t="s">
        <v>39</v>
      </c>
      <c r="H19" s="81"/>
      <c r="I19" s="81"/>
      <c r="J19" s="82"/>
      <c r="K19" s="23" t="s">
        <v>100</v>
      </c>
      <c r="L19" s="81" t="s">
        <v>121</v>
      </c>
      <c r="M19" s="81"/>
      <c r="N19" s="82"/>
      <c r="P19" s="35" t="s">
        <v>41</v>
      </c>
      <c r="Q19" s="36"/>
      <c r="R19" s="44" t="s">
        <v>61</v>
      </c>
      <c r="S19" s="45">
        <f>IF(P17&gt;15,6,3)</f>
        <v>3</v>
      </c>
    </row>
    <row r="20" spans="2:19" ht="15" customHeight="1" thickBot="1">
      <c r="B20" s="83"/>
      <c r="C20" s="84"/>
      <c r="D20" s="84"/>
      <c r="E20" s="84"/>
      <c r="F20" s="7" t="s">
        <v>35</v>
      </c>
      <c r="G20" s="81" t="s">
        <v>53</v>
      </c>
      <c r="H20" s="81"/>
      <c r="I20" s="81"/>
      <c r="J20" s="82"/>
      <c r="K20" s="24" t="s">
        <v>120</v>
      </c>
      <c r="L20" s="81" t="s">
        <v>125</v>
      </c>
      <c r="M20" s="81"/>
      <c r="N20" s="82"/>
      <c r="P20" s="37">
        <f>ROUND(D17+H17+M17,0)</f>
        <v>0</v>
      </c>
      <c r="Q20" s="36"/>
      <c r="R20" s="38" t="str">
        <f>IF(S19=3,"прве две рате","првих пет рата")</f>
        <v>прве две рате</v>
      </c>
      <c r="S20" s="10">
        <f>ROUND(P20/S19,0)</f>
        <v>0</v>
      </c>
    </row>
    <row r="21" spans="2:19" s="34" customFormat="1" ht="15.75" customHeight="1" thickBot="1">
      <c r="B21" s="83"/>
      <c r="C21" s="84"/>
      <c r="D21" s="84"/>
      <c r="E21" s="84"/>
      <c r="F21" s="7" t="s">
        <v>15</v>
      </c>
      <c r="G21" s="88"/>
      <c r="H21" s="88"/>
      <c r="I21" s="88"/>
      <c r="J21" s="89"/>
      <c r="K21" s="48" t="s">
        <v>83</v>
      </c>
      <c r="L21" s="88" t="s">
        <v>126</v>
      </c>
      <c r="M21" s="88"/>
      <c r="N21" s="89"/>
      <c r="R21" s="39" t="str">
        <f>"последња, "&amp;S19&amp;". рата"</f>
        <v>последња, 3. рата</v>
      </c>
      <c r="S21" s="46">
        <f>P20-(S19-1)*S20</f>
        <v>0</v>
      </c>
    </row>
    <row r="22" spans="2:19" s="34" customFormat="1" ht="15.75" customHeight="1" thickBot="1">
      <c r="B22" s="19"/>
      <c r="C22" s="20"/>
      <c r="D22" s="20"/>
      <c r="E22" s="20"/>
      <c r="F22" s="28"/>
      <c r="G22" s="30"/>
      <c r="H22" s="30"/>
      <c r="I22" s="30"/>
      <c r="J22" s="31"/>
      <c r="K22" s="49" t="s">
        <v>124</v>
      </c>
      <c r="L22" s="70"/>
      <c r="M22" s="70"/>
      <c r="N22" s="71"/>
      <c r="R22" s="39"/>
      <c r="S22" s="50"/>
    </row>
    <row r="23" spans="2:14" s="34" customFormat="1" ht="15.75" thickBo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9" s="34" customFormat="1" ht="21.75" thickBot="1">
      <c r="B24" s="67" t="s">
        <v>42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S24" s="47"/>
    </row>
  </sheetData>
  <sheetProtection/>
  <mergeCells count="64">
    <mergeCell ref="L22:N22"/>
    <mergeCell ref="B24:N24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6" dxfId="32" operator="greaterThan" stopIfTrue="1">
      <formula>60</formula>
    </cfRule>
  </conditionalFormatting>
  <conditionalFormatting sqref="N16">
    <cfRule type="cellIs" priority="5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B2:V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3.8515625" style="0" bestFit="1" customWidth="1"/>
    <col min="7" max="7" width="8.00390625" style="0" customWidth="1"/>
    <col min="8" max="9" width="5.7109375" style="0" customWidth="1"/>
    <col min="10" max="10" width="7.421875" style="0" customWidth="1"/>
    <col min="11" max="11" width="24.7109375" style="0" bestFit="1" customWidth="1"/>
    <col min="12" max="12" width="8.00390625" style="0" customWidth="1"/>
    <col min="13" max="13" width="7.140625" style="0" customWidth="1"/>
    <col min="14" max="14" width="7.421875" style="0" customWidth="1"/>
    <col min="15" max="15" width="2.140625" style="34" customWidth="1"/>
    <col min="16" max="16" width="21.140625" style="34" bestFit="1" customWidth="1"/>
    <col min="17" max="17" width="6.140625" style="34" bestFit="1" customWidth="1"/>
    <col min="18" max="18" width="18.8515625" style="34" bestFit="1" customWidth="1"/>
    <col min="19" max="19" width="14.8515625" style="34" customWidth="1"/>
    <col min="20" max="20" width="2.00390625" style="34" bestFit="1" customWidth="1"/>
    <col min="21" max="31" width="9.140625" style="34" customWidth="1"/>
  </cols>
  <sheetData>
    <row r="1" ht="15.75" thickBot="1"/>
    <row r="2" spans="2:14" ht="15.75" thickBot="1">
      <c r="B2" s="90" t="s">
        <v>127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ht="15.75" thickBot="1"/>
    <row r="4" spans="2:19" ht="15.75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5" t="s">
        <v>63</v>
      </c>
      <c r="L4" s="96"/>
      <c r="M4" s="96"/>
      <c r="N4" s="97"/>
      <c r="P4" s="101" t="s">
        <v>43</v>
      </c>
      <c r="Q4" s="101"/>
      <c r="R4" s="101" t="s">
        <v>44</v>
      </c>
      <c r="S4" s="101"/>
    </row>
    <row r="5" spans="2:19" ht="16.5" thickBot="1">
      <c r="B5" s="98" t="s">
        <v>18</v>
      </c>
      <c r="C5" s="99"/>
      <c r="D5" s="15"/>
      <c r="E5" s="1" t="s">
        <v>1</v>
      </c>
      <c r="F5" s="98" t="s">
        <v>18</v>
      </c>
      <c r="G5" s="99"/>
      <c r="H5" s="15"/>
      <c r="I5" s="11"/>
      <c r="J5" s="1" t="s">
        <v>1</v>
      </c>
      <c r="K5" s="98" t="s">
        <v>18</v>
      </c>
      <c r="L5" s="99"/>
      <c r="M5" s="11"/>
      <c r="N5" s="1" t="s">
        <v>1</v>
      </c>
      <c r="P5" s="112">
        <v>1280</v>
      </c>
      <c r="Q5" s="113"/>
      <c r="R5" s="102">
        <v>1600</v>
      </c>
      <c r="S5" s="103"/>
    </row>
    <row r="6" spans="2:22" ht="15.75" customHeight="1">
      <c r="B6" s="93" t="s">
        <v>3</v>
      </c>
      <c r="C6" s="94"/>
      <c r="D6" s="16"/>
      <c r="E6" s="4">
        <v>7</v>
      </c>
      <c r="F6" s="94" t="s">
        <v>46</v>
      </c>
      <c r="G6" s="94"/>
      <c r="H6" s="16"/>
      <c r="I6" s="12"/>
      <c r="J6" s="2">
        <v>7</v>
      </c>
      <c r="K6" s="100" t="s">
        <v>128</v>
      </c>
      <c r="L6" s="100"/>
      <c r="M6" s="12"/>
      <c r="N6" s="2">
        <v>7</v>
      </c>
      <c r="O6" s="64" t="b">
        <v>0</v>
      </c>
      <c r="P6" s="64">
        <f aca="true" t="shared" si="0" ref="P6:P13">IF(O6,E6,0)</f>
        <v>0</v>
      </c>
      <c r="Q6" s="64" t="b">
        <v>0</v>
      </c>
      <c r="R6" s="64">
        <f aca="true" t="shared" si="1" ref="R6:R15">IF(Q6,J6,0)</f>
        <v>0</v>
      </c>
      <c r="S6" s="64" t="b">
        <v>0</v>
      </c>
      <c r="T6" s="64">
        <f aca="true" t="shared" si="2" ref="T6:T15">IF(S6,J6,0)</f>
        <v>0</v>
      </c>
      <c r="U6" s="65" t="b">
        <v>0</v>
      </c>
      <c r="V6" s="65">
        <f aca="true" t="shared" si="3" ref="V6:V15">IF(U6,N6,0)</f>
        <v>0</v>
      </c>
    </row>
    <row r="7" spans="2:22" ht="15.75" customHeight="1">
      <c r="B7" s="106" t="s">
        <v>4</v>
      </c>
      <c r="C7" s="107"/>
      <c r="D7" s="17"/>
      <c r="E7" s="2">
        <v>8</v>
      </c>
      <c r="F7" s="107" t="s">
        <v>6</v>
      </c>
      <c r="G7" s="107"/>
      <c r="H7" s="40"/>
      <c r="I7" s="13"/>
      <c r="J7" s="2">
        <v>7</v>
      </c>
      <c r="K7" s="86" t="s">
        <v>64</v>
      </c>
      <c r="L7" s="86"/>
      <c r="M7" s="13"/>
      <c r="N7" s="2">
        <v>7</v>
      </c>
      <c r="O7" s="64" t="b">
        <v>0</v>
      </c>
      <c r="P7" s="64">
        <f t="shared" si="0"/>
        <v>0</v>
      </c>
      <c r="Q7" s="64" t="b">
        <v>0</v>
      </c>
      <c r="R7" s="64">
        <f t="shared" si="1"/>
        <v>0</v>
      </c>
      <c r="S7" s="64" t="b">
        <v>0</v>
      </c>
      <c r="T7" s="64">
        <f t="shared" si="2"/>
        <v>0</v>
      </c>
      <c r="U7" s="66" t="b">
        <v>0</v>
      </c>
      <c r="V7" s="65">
        <f t="shared" si="3"/>
        <v>0</v>
      </c>
    </row>
    <row r="8" spans="2:22" ht="15.75" customHeight="1">
      <c r="B8" s="106" t="s">
        <v>29</v>
      </c>
      <c r="C8" s="107"/>
      <c r="D8" s="17"/>
      <c r="E8" s="2">
        <v>7</v>
      </c>
      <c r="F8" s="107" t="s">
        <v>5</v>
      </c>
      <c r="G8" s="107"/>
      <c r="H8" s="40"/>
      <c r="I8" s="13"/>
      <c r="J8" s="2">
        <v>7</v>
      </c>
      <c r="K8" s="86" t="s">
        <v>66</v>
      </c>
      <c r="L8" s="86"/>
      <c r="M8" s="13"/>
      <c r="N8" s="2">
        <v>7</v>
      </c>
      <c r="O8" s="64" t="b">
        <v>0</v>
      </c>
      <c r="P8" s="64">
        <f t="shared" si="0"/>
        <v>0</v>
      </c>
      <c r="Q8" s="64" t="b">
        <v>0</v>
      </c>
      <c r="R8" s="64">
        <f t="shared" si="1"/>
        <v>0</v>
      </c>
      <c r="S8" s="64" t="b">
        <v>0</v>
      </c>
      <c r="T8" s="64">
        <f t="shared" si="2"/>
        <v>0</v>
      </c>
      <c r="U8" s="65" t="b">
        <v>0</v>
      </c>
      <c r="V8" s="65">
        <f t="shared" si="3"/>
        <v>0</v>
      </c>
    </row>
    <row r="9" spans="2:22" ht="15.75" customHeight="1">
      <c r="B9" s="106" t="s">
        <v>7</v>
      </c>
      <c r="C9" s="107"/>
      <c r="D9" s="17"/>
      <c r="E9" s="2">
        <v>7</v>
      </c>
      <c r="F9" s="107" t="s">
        <v>47</v>
      </c>
      <c r="G9" s="107"/>
      <c r="H9" s="40"/>
      <c r="I9" s="13"/>
      <c r="J9" s="2">
        <v>7</v>
      </c>
      <c r="K9" s="86" t="s">
        <v>129</v>
      </c>
      <c r="L9" s="86"/>
      <c r="M9" s="13"/>
      <c r="N9" s="2">
        <v>7</v>
      </c>
      <c r="O9" s="64" t="b">
        <v>0</v>
      </c>
      <c r="P9" s="64">
        <f t="shared" si="0"/>
        <v>0</v>
      </c>
      <c r="Q9" s="64" t="b">
        <v>0</v>
      </c>
      <c r="R9" s="64">
        <f t="shared" si="1"/>
        <v>0</v>
      </c>
      <c r="S9" s="64" t="b">
        <v>0</v>
      </c>
      <c r="T9" s="64">
        <f t="shared" si="2"/>
        <v>0</v>
      </c>
      <c r="U9" s="65" t="b">
        <v>0</v>
      </c>
      <c r="V9" s="65">
        <f t="shared" si="3"/>
        <v>0</v>
      </c>
    </row>
    <row r="10" spans="2:22" ht="15.75" customHeight="1">
      <c r="B10" s="106" t="s">
        <v>9</v>
      </c>
      <c r="C10" s="107"/>
      <c r="D10" s="17"/>
      <c r="E10" s="2">
        <v>8</v>
      </c>
      <c r="F10" s="107" t="s">
        <v>48</v>
      </c>
      <c r="G10" s="107"/>
      <c r="H10" s="40"/>
      <c r="I10" s="13"/>
      <c r="J10" s="2">
        <v>7</v>
      </c>
      <c r="K10" s="86" t="s">
        <v>108</v>
      </c>
      <c r="L10" s="86"/>
      <c r="M10" s="13"/>
      <c r="N10" s="2">
        <v>7</v>
      </c>
      <c r="O10" s="64" t="b">
        <v>0</v>
      </c>
      <c r="P10" s="64">
        <f t="shared" si="0"/>
        <v>0</v>
      </c>
      <c r="Q10" s="64" t="b">
        <v>0</v>
      </c>
      <c r="R10" s="64">
        <f t="shared" si="1"/>
        <v>0</v>
      </c>
      <c r="S10" s="64" t="b">
        <v>0</v>
      </c>
      <c r="T10" s="64">
        <f t="shared" si="2"/>
        <v>0</v>
      </c>
      <c r="U10" s="65" t="b">
        <v>0</v>
      </c>
      <c r="V10" s="65">
        <f t="shared" si="3"/>
        <v>0</v>
      </c>
    </row>
    <row r="11" spans="2:22" ht="15.75" customHeight="1">
      <c r="B11" s="106" t="s">
        <v>11</v>
      </c>
      <c r="C11" s="107"/>
      <c r="D11" s="17"/>
      <c r="E11" s="2">
        <v>8</v>
      </c>
      <c r="F11" s="107" t="s">
        <v>49</v>
      </c>
      <c r="G11" s="107"/>
      <c r="H11" s="40"/>
      <c r="I11" s="13"/>
      <c r="J11" s="2">
        <v>7</v>
      </c>
      <c r="K11" s="86" t="s">
        <v>60</v>
      </c>
      <c r="L11" s="86"/>
      <c r="M11" s="13"/>
      <c r="N11" s="2">
        <v>7</v>
      </c>
      <c r="O11" s="64" t="b">
        <v>0</v>
      </c>
      <c r="P11" s="64">
        <f t="shared" si="0"/>
        <v>0</v>
      </c>
      <c r="Q11" s="64" t="b">
        <v>0</v>
      </c>
      <c r="R11" s="64">
        <f t="shared" si="1"/>
        <v>0</v>
      </c>
      <c r="S11" s="64" t="b">
        <v>0</v>
      </c>
      <c r="T11" s="64">
        <f t="shared" si="2"/>
        <v>0</v>
      </c>
      <c r="U11" s="65" t="b">
        <v>0</v>
      </c>
      <c r="V11" s="65">
        <f t="shared" si="3"/>
        <v>0</v>
      </c>
    </row>
    <row r="12" spans="2:22" ht="15.75" customHeight="1">
      <c r="B12" s="106" t="s">
        <v>30</v>
      </c>
      <c r="C12" s="107"/>
      <c r="D12" s="17"/>
      <c r="E12" s="2">
        <v>7</v>
      </c>
      <c r="F12" s="107" t="s">
        <v>19</v>
      </c>
      <c r="G12" s="107"/>
      <c r="H12" s="40"/>
      <c r="I12" s="13"/>
      <c r="J12" s="2">
        <v>7</v>
      </c>
      <c r="K12" s="86" t="s">
        <v>19</v>
      </c>
      <c r="L12" s="86"/>
      <c r="M12" s="13"/>
      <c r="N12" s="2">
        <v>7</v>
      </c>
      <c r="O12" s="64" t="b">
        <v>0</v>
      </c>
      <c r="P12" s="64">
        <f t="shared" si="0"/>
        <v>0</v>
      </c>
      <c r="Q12" s="64" t="b">
        <v>0</v>
      </c>
      <c r="R12" s="64">
        <f t="shared" si="1"/>
        <v>0</v>
      </c>
      <c r="S12" s="64" t="b">
        <v>0</v>
      </c>
      <c r="T12" s="64">
        <f t="shared" si="2"/>
        <v>0</v>
      </c>
      <c r="U12" s="65" t="b">
        <v>0</v>
      </c>
      <c r="V12" s="65">
        <f t="shared" si="3"/>
        <v>0</v>
      </c>
    </row>
    <row r="13" spans="2:22" ht="30" customHeight="1">
      <c r="B13" s="106" t="s">
        <v>45</v>
      </c>
      <c r="C13" s="107"/>
      <c r="D13" s="17"/>
      <c r="E13" s="2">
        <v>8</v>
      </c>
      <c r="F13" s="107" t="s">
        <v>24</v>
      </c>
      <c r="G13" s="107"/>
      <c r="H13" s="40"/>
      <c r="I13" s="13"/>
      <c r="J13" s="2">
        <v>7</v>
      </c>
      <c r="K13" s="86" t="s">
        <v>24</v>
      </c>
      <c r="L13" s="86"/>
      <c r="M13" s="13"/>
      <c r="N13" s="2">
        <v>7</v>
      </c>
      <c r="O13" s="64" t="b">
        <v>0</v>
      </c>
      <c r="P13" s="64">
        <f t="shared" si="0"/>
        <v>0</v>
      </c>
      <c r="Q13" s="64" t="b">
        <v>0</v>
      </c>
      <c r="R13" s="64">
        <f t="shared" si="1"/>
        <v>0</v>
      </c>
      <c r="S13" s="64" t="b">
        <v>0</v>
      </c>
      <c r="T13" s="64">
        <f t="shared" si="2"/>
        <v>0</v>
      </c>
      <c r="U13" s="65" t="b">
        <v>0</v>
      </c>
      <c r="V13" s="65">
        <f t="shared" si="3"/>
        <v>0</v>
      </c>
    </row>
    <row r="14" spans="2:22" ht="15.75" customHeight="1">
      <c r="B14" s="106"/>
      <c r="C14" s="111"/>
      <c r="D14" s="22"/>
      <c r="E14" s="2"/>
      <c r="F14" s="104" t="s">
        <v>12</v>
      </c>
      <c r="G14" s="104"/>
      <c r="H14" s="40"/>
      <c r="I14" s="13"/>
      <c r="J14" s="2">
        <v>2</v>
      </c>
      <c r="K14" s="86" t="s">
        <v>69</v>
      </c>
      <c r="L14" s="86"/>
      <c r="M14" s="13"/>
      <c r="N14" s="2">
        <v>2</v>
      </c>
      <c r="O14" s="64" t="b">
        <v>0</v>
      </c>
      <c r="P14" s="64"/>
      <c r="Q14" s="64" t="b">
        <v>0</v>
      </c>
      <c r="R14" s="64">
        <f t="shared" si="1"/>
        <v>0</v>
      </c>
      <c r="S14" s="64" t="b">
        <v>0</v>
      </c>
      <c r="T14" s="64">
        <f t="shared" si="2"/>
        <v>0</v>
      </c>
      <c r="U14" s="65" t="b">
        <v>0</v>
      </c>
      <c r="V14" s="65">
        <f t="shared" si="3"/>
        <v>0</v>
      </c>
    </row>
    <row r="15" spans="2:22" ht="15.75" customHeight="1" thickBot="1">
      <c r="B15" s="75"/>
      <c r="C15" s="110"/>
      <c r="D15" s="110"/>
      <c r="E15" s="6"/>
      <c r="F15" s="105" t="s">
        <v>13</v>
      </c>
      <c r="G15" s="105"/>
      <c r="H15" s="41"/>
      <c r="I15" s="14"/>
      <c r="J15" s="2">
        <v>2</v>
      </c>
      <c r="K15" s="87" t="s">
        <v>70</v>
      </c>
      <c r="L15" s="87"/>
      <c r="M15" s="14"/>
      <c r="N15" s="2">
        <v>2</v>
      </c>
      <c r="O15" s="64"/>
      <c r="P15" s="64">
        <f>SUM(P6:P14)</f>
        <v>0</v>
      </c>
      <c r="Q15" s="64" t="b">
        <v>0</v>
      </c>
      <c r="R15" s="64">
        <f t="shared" si="1"/>
        <v>0</v>
      </c>
      <c r="S15" s="64" t="b">
        <v>0</v>
      </c>
      <c r="T15" s="64">
        <f t="shared" si="2"/>
        <v>0</v>
      </c>
      <c r="U15" s="65" t="b">
        <v>0</v>
      </c>
      <c r="V15" s="65">
        <f t="shared" si="3"/>
        <v>0</v>
      </c>
    </row>
    <row r="16" spans="2:16" ht="15.75" customHeight="1" thickBot="1">
      <c r="B16" s="114" t="s">
        <v>20</v>
      </c>
      <c r="C16" s="115"/>
      <c r="D16" s="116"/>
      <c r="E16" s="5">
        <f>SUM(P6:P14)</f>
        <v>0</v>
      </c>
      <c r="F16" s="72" t="s">
        <v>25</v>
      </c>
      <c r="G16" s="73"/>
      <c r="H16" s="42">
        <f>SUM(R6:R15)</f>
        <v>0</v>
      </c>
      <c r="I16" s="43">
        <f>SUM(T6:T15)</f>
        <v>0</v>
      </c>
      <c r="J16" s="3">
        <f>SUM(R6:R15)+SUM(T6:T15)</f>
        <v>0</v>
      </c>
      <c r="K16" s="72" t="s">
        <v>77</v>
      </c>
      <c r="L16" s="73"/>
      <c r="M16" s="74"/>
      <c r="N16" s="3">
        <f>SUM(V6:V15)</f>
        <v>0</v>
      </c>
      <c r="P16" s="56" t="s">
        <v>40</v>
      </c>
    </row>
    <row r="17" spans="2:16" ht="15.75" customHeight="1" thickBot="1">
      <c r="B17" s="114" t="s">
        <v>21</v>
      </c>
      <c r="C17" s="115"/>
      <c r="D17" s="77">
        <f>E16*$P$5</f>
        <v>0</v>
      </c>
      <c r="E17" s="78"/>
      <c r="F17" s="75" t="s">
        <v>26</v>
      </c>
      <c r="G17" s="76"/>
      <c r="H17" s="77">
        <f>SUM(R6:R15)*$P$5+SUM(T6:T15)*$R$5</f>
        <v>0</v>
      </c>
      <c r="I17" s="108"/>
      <c r="J17" s="78"/>
      <c r="K17" s="75" t="s">
        <v>78</v>
      </c>
      <c r="L17" s="76"/>
      <c r="M17" s="77">
        <f>N16*$R$5</f>
        <v>0</v>
      </c>
      <c r="N17" s="78"/>
      <c r="P17" s="9">
        <f>E16+J16+N16</f>
        <v>0</v>
      </c>
    </row>
    <row r="18" spans="2:14" ht="15" customHeight="1" thickBot="1">
      <c r="B18" s="109"/>
      <c r="C18" s="79"/>
      <c r="D18" s="79"/>
      <c r="E18" s="79"/>
      <c r="F18" s="55" t="s">
        <v>14</v>
      </c>
      <c r="G18" s="79" t="s">
        <v>16</v>
      </c>
      <c r="H18" s="79"/>
      <c r="I18" s="79"/>
      <c r="J18" s="80"/>
      <c r="K18" s="55" t="s">
        <v>14</v>
      </c>
      <c r="L18" s="79" t="s">
        <v>16</v>
      </c>
      <c r="M18" s="79"/>
      <c r="N18" s="80"/>
    </row>
    <row r="19" spans="2:19" ht="15" customHeight="1" thickBot="1">
      <c r="B19" s="83"/>
      <c r="C19" s="84"/>
      <c r="D19" s="84"/>
      <c r="E19" s="84"/>
      <c r="F19" s="27" t="s">
        <v>28</v>
      </c>
      <c r="G19" s="81" t="s">
        <v>39</v>
      </c>
      <c r="H19" s="81"/>
      <c r="I19" s="81"/>
      <c r="J19" s="82"/>
      <c r="K19" s="23" t="s">
        <v>130</v>
      </c>
      <c r="L19" s="81" t="s">
        <v>114</v>
      </c>
      <c r="M19" s="81"/>
      <c r="N19" s="82"/>
      <c r="P19" s="56" t="s">
        <v>41</v>
      </c>
      <c r="Q19" s="36"/>
      <c r="R19" s="44" t="s">
        <v>61</v>
      </c>
      <c r="S19" s="45">
        <f>IF(P17&gt;15,6,3)</f>
        <v>3</v>
      </c>
    </row>
    <row r="20" spans="2:19" ht="15" customHeight="1" thickBot="1">
      <c r="B20" s="83"/>
      <c r="C20" s="84"/>
      <c r="D20" s="84"/>
      <c r="E20" s="84"/>
      <c r="F20" s="7" t="s">
        <v>50</v>
      </c>
      <c r="G20" s="81" t="s">
        <v>17</v>
      </c>
      <c r="H20" s="81"/>
      <c r="I20" s="81"/>
      <c r="J20" s="82"/>
      <c r="K20" s="24" t="s">
        <v>131</v>
      </c>
      <c r="L20" s="81" t="s">
        <v>74</v>
      </c>
      <c r="M20" s="81"/>
      <c r="N20" s="82"/>
      <c r="P20" s="37">
        <f>ROUND(D17+H17+M17,0)</f>
        <v>0</v>
      </c>
      <c r="Q20" s="36"/>
      <c r="R20" s="38" t="str">
        <f>IF(S19=3,"прве две рате","првих пет рата")</f>
        <v>прве две рате</v>
      </c>
      <c r="S20" s="10">
        <f>ROUND(P20/S19,0)</f>
        <v>0</v>
      </c>
    </row>
    <row r="21" spans="2:19" s="34" customFormat="1" ht="15.75" customHeight="1" thickBot="1">
      <c r="B21" s="118"/>
      <c r="C21" s="119"/>
      <c r="D21" s="119"/>
      <c r="E21" s="119"/>
      <c r="F21" s="28" t="s">
        <v>15</v>
      </c>
      <c r="G21" s="70" t="s">
        <v>57</v>
      </c>
      <c r="H21" s="70"/>
      <c r="I21" s="70"/>
      <c r="J21" s="71"/>
      <c r="K21" s="49" t="s">
        <v>132</v>
      </c>
      <c r="L21" s="70" t="s">
        <v>75</v>
      </c>
      <c r="M21" s="70"/>
      <c r="N21" s="71"/>
      <c r="R21" s="39" t="str">
        <f>"последња, "&amp;S19&amp;". рата"</f>
        <v>последња, 3. рата</v>
      </c>
      <c r="S21" s="46">
        <f>P20-(S19-1)*S20</f>
        <v>0</v>
      </c>
    </row>
    <row r="22" spans="2:14" s="34" customFormat="1" ht="15.75" thickBot="1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9" s="34" customFormat="1" ht="21.75" thickBot="1">
      <c r="B23" s="67" t="s">
        <v>42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S23" s="47"/>
    </row>
  </sheetData>
  <sheetProtection/>
  <mergeCells count="63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B23:N23"/>
    <mergeCell ref="B20:E20"/>
    <mergeCell ref="G20:J20"/>
    <mergeCell ref="L20:N20"/>
    <mergeCell ref="B21:E21"/>
    <mergeCell ref="G21:J21"/>
    <mergeCell ref="L21:N21"/>
  </mergeCells>
  <conditionalFormatting sqref="J16">
    <cfRule type="cellIs" priority="6" dxfId="32" operator="greaterThan" stopIfTrue="1">
      <formula>60</formula>
    </cfRule>
  </conditionalFormatting>
  <conditionalFormatting sqref="N16">
    <cfRule type="cellIs" priority="5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2:V25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6.8515625" style="0" customWidth="1"/>
    <col min="14" max="14" width="7.421875" style="0" customWidth="1"/>
    <col min="15" max="15" width="2.28125" style="34" customWidth="1"/>
    <col min="16" max="16" width="21.140625" style="34" bestFit="1" customWidth="1"/>
    <col min="17" max="17" width="6.140625" style="34" bestFit="1" customWidth="1"/>
    <col min="18" max="18" width="18.8515625" style="34" bestFit="1" customWidth="1"/>
    <col min="19" max="19" width="14.8515625" style="34" customWidth="1"/>
    <col min="20" max="20" width="2.00390625" style="34" bestFit="1" customWidth="1"/>
    <col min="21" max="31" width="9.140625" style="34" customWidth="1"/>
  </cols>
  <sheetData>
    <row r="1" ht="15.75" thickBot="1"/>
    <row r="2" spans="2:14" ht="15.75" thickBot="1">
      <c r="B2" s="90" t="s">
        <v>133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ht="15.75" thickBot="1"/>
    <row r="4" spans="2:19" ht="15.75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5" t="s">
        <v>63</v>
      </c>
      <c r="L4" s="96"/>
      <c r="M4" s="96"/>
      <c r="N4" s="97"/>
      <c r="P4" s="101" t="s">
        <v>43</v>
      </c>
      <c r="Q4" s="101"/>
      <c r="R4" s="101" t="s">
        <v>44</v>
      </c>
      <c r="S4" s="101"/>
    </row>
    <row r="5" spans="2:19" ht="16.5" thickBot="1">
      <c r="B5" s="98" t="s">
        <v>18</v>
      </c>
      <c r="C5" s="99"/>
      <c r="D5" s="15"/>
      <c r="E5" s="1" t="s">
        <v>1</v>
      </c>
      <c r="F5" s="98" t="s">
        <v>18</v>
      </c>
      <c r="G5" s="99"/>
      <c r="H5" s="15"/>
      <c r="I5" s="11"/>
      <c r="J5" s="1" t="s">
        <v>1</v>
      </c>
      <c r="K5" s="98" t="s">
        <v>18</v>
      </c>
      <c r="L5" s="99"/>
      <c r="M5" s="11"/>
      <c r="N5" s="1" t="s">
        <v>1</v>
      </c>
      <c r="P5" s="112">
        <v>1280</v>
      </c>
      <c r="Q5" s="113"/>
      <c r="R5" s="102">
        <v>1600</v>
      </c>
      <c r="S5" s="103"/>
    </row>
    <row r="6" spans="2:22" ht="15.75" customHeight="1">
      <c r="B6" s="93" t="s">
        <v>3</v>
      </c>
      <c r="C6" s="94"/>
      <c r="D6" s="16"/>
      <c r="E6" s="4">
        <v>7</v>
      </c>
      <c r="F6" s="94" t="s">
        <v>10</v>
      </c>
      <c r="G6" s="94"/>
      <c r="H6" s="16"/>
      <c r="I6" s="12"/>
      <c r="J6" s="2">
        <v>7</v>
      </c>
      <c r="K6" s="100" t="s">
        <v>134</v>
      </c>
      <c r="L6" s="100"/>
      <c r="M6" s="12"/>
      <c r="N6" s="2">
        <v>7</v>
      </c>
      <c r="O6" s="64" t="b">
        <v>0</v>
      </c>
      <c r="P6" s="64">
        <f aca="true" t="shared" si="0" ref="P6:P13">IF(O6,E6,0)</f>
        <v>0</v>
      </c>
      <c r="Q6" s="64" t="b">
        <v>0</v>
      </c>
      <c r="R6" s="64">
        <f aca="true" t="shared" si="1" ref="R6:R15">IF(Q6,J6,0)</f>
        <v>0</v>
      </c>
      <c r="S6" s="64" t="b">
        <v>0</v>
      </c>
      <c r="T6" s="64">
        <f aca="true" t="shared" si="2" ref="T6:T15">IF(S6,J6,0)</f>
        <v>0</v>
      </c>
      <c r="U6" s="65" t="b">
        <v>0</v>
      </c>
      <c r="V6" s="65">
        <f aca="true" t="shared" si="3" ref="V6:V15">IF(U6,N6,0)</f>
        <v>0</v>
      </c>
    </row>
    <row r="7" spans="2:22" ht="15.75" customHeight="1">
      <c r="B7" s="106" t="s">
        <v>4</v>
      </c>
      <c r="C7" s="107"/>
      <c r="D7" s="17"/>
      <c r="E7" s="2">
        <v>8</v>
      </c>
      <c r="F7" s="107" t="s">
        <v>27</v>
      </c>
      <c r="G7" s="107"/>
      <c r="H7" s="40"/>
      <c r="I7" s="13"/>
      <c r="J7" s="2">
        <v>7</v>
      </c>
      <c r="K7" s="86" t="s">
        <v>135</v>
      </c>
      <c r="L7" s="86"/>
      <c r="M7" s="13"/>
      <c r="N7" s="2">
        <v>7</v>
      </c>
      <c r="O7" s="64" t="b">
        <v>0</v>
      </c>
      <c r="P7" s="64">
        <f t="shared" si="0"/>
        <v>0</v>
      </c>
      <c r="Q7" s="64" t="b">
        <v>0</v>
      </c>
      <c r="R7" s="64">
        <f t="shared" si="1"/>
        <v>0</v>
      </c>
      <c r="S7" s="64" t="b">
        <v>0</v>
      </c>
      <c r="T7" s="64">
        <f t="shared" si="2"/>
        <v>0</v>
      </c>
      <c r="U7" s="66" t="b">
        <v>0</v>
      </c>
      <c r="V7" s="65">
        <f t="shared" si="3"/>
        <v>0</v>
      </c>
    </row>
    <row r="8" spans="2:22" ht="15.75" customHeight="1">
      <c r="B8" s="106" t="s">
        <v>29</v>
      </c>
      <c r="C8" s="107"/>
      <c r="D8" s="17"/>
      <c r="E8" s="2">
        <v>7</v>
      </c>
      <c r="F8" s="107" t="s">
        <v>38</v>
      </c>
      <c r="G8" s="107"/>
      <c r="H8" s="40"/>
      <c r="I8" s="13"/>
      <c r="J8" s="2">
        <v>7</v>
      </c>
      <c r="K8" s="86" t="s">
        <v>96</v>
      </c>
      <c r="L8" s="86"/>
      <c r="M8" s="13"/>
      <c r="N8" s="2">
        <v>7</v>
      </c>
      <c r="O8" s="64" t="b">
        <v>0</v>
      </c>
      <c r="P8" s="64">
        <f t="shared" si="0"/>
        <v>0</v>
      </c>
      <c r="Q8" s="64" t="b">
        <v>0</v>
      </c>
      <c r="R8" s="64">
        <f t="shared" si="1"/>
        <v>0</v>
      </c>
      <c r="S8" s="64" t="b">
        <v>0</v>
      </c>
      <c r="T8" s="64">
        <f t="shared" si="2"/>
        <v>0</v>
      </c>
      <c r="U8" s="65" t="b">
        <v>0</v>
      </c>
      <c r="V8" s="65">
        <f t="shared" si="3"/>
        <v>0</v>
      </c>
    </row>
    <row r="9" spans="2:22" ht="15.75" customHeight="1">
      <c r="B9" s="106" t="s">
        <v>49</v>
      </c>
      <c r="C9" s="107"/>
      <c r="D9" s="17"/>
      <c r="E9" s="2">
        <v>7</v>
      </c>
      <c r="F9" s="107" t="s">
        <v>8</v>
      </c>
      <c r="G9" s="107"/>
      <c r="H9" s="40"/>
      <c r="I9" s="13"/>
      <c r="J9" s="2">
        <v>7</v>
      </c>
      <c r="K9" s="86" t="s">
        <v>136</v>
      </c>
      <c r="L9" s="86"/>
      <c r="M9" s="13"/>
      <c r="N9" s="2">
        <v>7</v>
      </c>
      <c r="O9" s="64" t="b">
        <v>0</v>
      </c>
      <c r="P9" s="64">
        <f t="shared" si="0"/>
        <v>0</v>
      </c>
      <c r="Q9" s="64" t="b">
        <v>0</v>
      </c>
      <c r="R9" s="64">
        <f t="shared" si="1"/>
        <v>0</v>
      </c>
      <c r="S9" s="64" t="b">
        <v>0</v>
      </c>
      <c r="T9" s="64">
        <f t="shared" si="2"/>
        <v>0</v>
      </c>
      <c r="U9" s="65" t="b">
        <v>0</v>
      </c>
      <c r="V9" s="65">
        <f t="shared" si="3"/>
        <v>0</v>
      </c>
    </row>
    <row r="10" spans="2:22" ht="15.75" customHeight="1">
      <c r="B10" s="106" t="s">
        <v>9</v>
      </c>
      <c r="C10" s="107"/>
      <c r="D10" s="17"/>
      <c r="E10" s="2">
        <v>8</v>
      </c>
      <c r="F10" s="107" t="s">
        <v>59</v>
      </c>
      <c r="G10" s="107"/>
      <c r="H10" s="40"/>
      <c r="I10" s="13"/>
      <c r="J10" s="2">
        <v>7</v>
      </c>
      <c r="K10" s="86" t="s">
        <v>107</v>
      </c>
      <c r="L10" s="86"/>
      <c r="M10" s="13"/>
      <c r="N10" s="2">
        <v>7</v>
      </c>
      <c r="O10" s="64" t="b">
        <v>0</v>
      </c>
      <c r="P10" s="64">
        <f t="shared" si="0"/>
        <v>0</v>
      </c>
      <c r="Q10" s="64" t="b">
        <v>0</v>
      </c>
      <c r="R10" s="64">
        <f t="shared" si="1"/>
        <v>0</v>
      </c>
      <c r="S10" s="64" t="b">
        <v>0</v>
      </c>
      <c r="T10" s="64">
        <f t="shared" si="2"/>
        <v>0</v>
      </c>
      <c r="U10" s="65" t="b">
        <v>0</v>
      </c>
      <c r="V10" s="65">
        <f t="shared" si="3"/>
        <v>0</v>
      </c>
    </row>
    <row r="11" spans="2:22" ht="15.75" customHeight="1">
      <c r="B11" s="106" t="s">
        <v>11</v>
      </c>
      <c r="C11" s="107"/>
      <c r="D11" s="17"/>
      <c r="E11" s="2">
        <v>8</v>
      </c>
      <c r="F11" s="107" t="s">
        <v>60</v>
      </c>
      <c r="G11" s="107"/>
      <c r="H11" s="40"/>
      <c r="I11" s="13"/>
      <c r="J11" s="2">
        <v>7</v>
      </c>
      <c r="K11" s="86" t="s">
        <v>137</v>
      </c>
      <c r="L11" s="86"/>
      <c r="M11" s="13"/>
      <c r="N11" s="2">
        <v>7</v>
      </c>
      <c r="O11" s="64" t="b">
        <v>0</v>
      </c>
      <c r="P11" s="64">
        <f t="shared" si="0"/>
        <v>0</v>
      </c>
      <c r="Q11" s="64" t="b">
        <v>0</v>
      </c>
      <c r="R11" s="64">
        <f t="shared" si="1"/>
        <v>0</v>
      </c>
      <c r="S11" s="64" t="b">
        <v>0</v>
      </c>
      <c r="T11" s="64">
        <f t="shared" si="2"/>
        <v>0</v>
      </c>
      <c r="U11" s="65" t="b">
        <v>0</v>
      </c>
      <c r="V11" s="65">
        <f t="shared" si="3"/>
        <v>0</v>
      </c>
    </row>
    <row r="12" spans="2:22" ht="15.75" customHeight="1">
      <c r="B12" s="106" t="s">
        <v>30</v>
      </c>
      <c r="C12" s="107"/>
      <c r="D12" s="17"/>
      <c r="E12" s="2">
        <v>7</v>
      </c>
      <c r="F12" s="107" t="s">
        <v>19</v>
      </c>
      <c r="G12" s="107"/>
      <c r="H12" s="40"/>
      <c r="I12" s="13"/>
      <c r="J12" s="2">
        <v>7</v>
      </c>
      <c r="K12" s="86" t="s">
        <v>19</v>
      </c>
      <c r="L12" s="86"/>
      <c r="M12" s="13"/>
      <c r="N12" s="2">
        <v>7</v>
      </c>
      <c r="O12" s="64" t="b">
        <v>0</v>
      </c>
      <c r="P12" s="64">
        <f t="shared" si="0"/>
        <v>0</v>
      </c>
      <c r="Q12" s="64" t="b">
        <v>0</v>
      </c>
      <c r="R12" s="64">
        <f t="shared" si="1"/>
        <v>0</v>
      </c>
      <c r="S12" s="64" t="b">
        <v>0</v>
      </c>
      <c r="T12" s="64">
        <f t="shared" si="2"/>
        <v>0</v>
      </c>
      <c r="U12" s="65" t="b">
        <v>0</v>
      </c>
      <c r="V12" s="65">
        <f t="shared" si="3"/>
        <v>0</v>
      </c>
    </row>
    <row r="13" spans="2:22" ht="30" customHeight="1">
      <c r="B13" s="106" t="s">
        <v>45</v>
      </c>
      <c r="C13" s="107"/>
      <c r="D13" s="17"/>
      <c r="E13" s="2">
        <v>8</v>
      </c>
      <c r="F13" s="107" t="s">
        <v>24</v>
      </c>
      <c r="G13" s="107"/>
      <c r="H13" s="40"/>
      <c r="I13" s="13"/>
      <c r="J13" s="2">
        <v>7</v>
      </c>
      <c r="K13" s="86" t="s">
        <v>24</v>
      </c>
      <c r="L13" s="86"/>
      <c r="M13" s="13"/>
      <c r="N13" s="2">
        <v>7</v>
      </c>
      <c r="O13" s="64" t="b">
        <v>0</v>
      </c>
      <c r="P13" s="64">
        <f t="shared" si="0"/>
        <v>0</v>
      </c>
      <c r="Q13" s="64" t="b">
        <v>0</v>
      </c>
      <c r="R13" s="64">
        <f t="shared" si="1"/>
        <v>0</v>
      </c>
      <c r="S13" s="64" t="b">
        <v>0</v>
      </c>
      <c r="T13" s="64">
        <f t="shared" si="2"/>
        <v>0</v>
      </c>
      <c r="U13" s="65" t="b">
        <v>0</v>
      </c>
      <c r="V13" s="65">
        <f t="shared" si="3"/>
        <v>0</v>
      </c>
    </row>
    <row r="14" spans="2:22" ht="15.75" customHeight="1">
      <c r="B14" s="106"/>
      <c r="C14" s="111"/>
      <c r="D14" s="22"/>
      <c r="E14" s="2"/>
      <c r="F14" s="104" t="s">
        <v>12</v>
      </c>
      <c r="G14" s="104"/>
      <c r="H14" s="40"/>
      <c r="I14" s="13"/>
      <c r="J14" s="2">
        <v>2</v>
      </c>
      <c r="K14" s="86" t="s">
        <v>69</v>
      </c>
      <c r="L14" s="86"/>
      <c r="M14" s="13"/>
      <c r="N14" s="2">
        <v>2</v>
      </c>
      <c r="O14" s="64" t="b">
        <v>0</v>
      </c>
      <c r="P14" s="64"/>
      <c r="Q14" s="64" t="b">
        <v>0</v>
      </c>
      <c r="R14" s="64">
        <f t="shared" si="1"/>
        <v>0</v>
      </c>
      <c r="S14" s="64" t="b">
        <v>0</v>
      </c>
      <c r="T14" s="64">
        <f t="shared" si="2"/>
        <v>0</v>
      </c>
      <c r="U14" s="65" t="b">
        <v>0</v>
      </c>
      <c r="V14" s="65">
        <f t="shared" si="3"/>
        <v>0</v>
      </c>
    </row>
    <row r="15" spans="2:22" ht="15.75" customHeight="1" thickBot="1">
      <c r="B15" s="75"/>
      <c r="C15" s="110"/>
      <c r="D15" s="110"/>
      <c r="E15" s="6"/>
      <c r="F15" s="105" t="s">
        <v>13</v>
      </c>
      <c r="G15" s="105"/>
      <c r="H15" s="41"/>
      <c r="I15" s="14"/>
      <c r="J15" s="2">
        <v>2</v>
      </c>
      <c r="K15" s="87" t="s">
        <v>70</v>
      </c>
      <c r="L15" s="87"/>
      <c r="M15" s="14"/>
      <c r="N15" s="2">
        <v>2</v>
      </c>
      <c r="O15" s="64"/>
      <c r="P15" s="64">
        <f>SUM(P6:P14)</f>
        <v>0</v>
      </c>
      <c r="Q15" s="64" t="b">
        <v>0</v>
      </c>
      <c r="R15" s="64">
        <f t="shared" si="1"/>
        <v>0</v>
      </c>
      <c r="S15" s="64" t="b">
        <v>0</v>
      </c>
      <c r="T15" s="64">
        <f t="shared" si="2"/>
        <v>0</v>
      </c>
      <c r="U15" s="65" t="b">
        <v>0</v>
      </c>
      <c r="V15" s="65">
        <f t="shared" si="3"/>
        <v>0</v>
      </c>
    </row>
    <row r="16" spans="2:16" ht="15.75" customHeight="1" thickBot="1">
      <c r="B16" s="114" t="s">
        <v>20</v>
      </c>
      <c r="C16" s="115"/>
      <c r="D16" s="116"/>
      <c r="E16" s="5">
        <f>SUM(P6:P14)</f>
        <v>0</v>
      </c>
      <c r="F16" s="72" t="s">
        <v>25</v>
      </c>
      <c r="G16" s="73"/>
      <c r="H16" s="42">
        <f>SUM(R6:R15)</f>
        <v>0</v>
      </c>
      <c r="I16" s="43">
        <f>SUM(T6:T15)</f>
        <v>0</v>
      </c>
      <c r="J16" s="3">
        <f>SUM(R6:R15)+SUM(T6:T15)</f>
        <v>0</v>
      </c>
      <c r="K16" s="72" t="s">
        <v>77</v>
      </c>
      <c r="L16" s="73"/>
      <c r="M16" s="74"/>
      <c r="N16" s="3">
        <f>SUM(V6:V15)</f>
        <v>0</v>
      </c>
      <c r="P16" s="56" t="s">
        <v>40</v>
      </c>
    </row>
    <row r="17" spans="2:16" ht="15.75" customHeight="1" thickBot="1">
      <c r="B17" s="114" t="s">
        <v>21</v>
      </c>
      <c r="C17" s="115"/>
      <c r="D17" s="77">
        <f>E16*$P$5</f>
        <v>0</v>
      </c>
      <c r="E17" s="78"/>
      <c r="F17" s="75" t="s">
        <v>26</v>
      </c>
      <c r="G17" s="76"/>
      <c r="H17" s="77">
        <f>SUM(R6:R15)*$P$5+SUM(T6:T15)*$R$5</f>
        <v>0</v>
      </c>
      <c r="I17" s="108"/>
      <c r="J17" s="78"/>
      <c r="K17" s="75" t="s">
        <v>78</v>
      </c>
      <c r="L17" s="76"/>
      <c r="M17" s="77">
        <f>N16*$R$5</f>
        <v>0</v>
      </c>
      <c r="N17" s="78"/>
      <c r="P17" s="9">
        <f>E16+J16+N16</f>
        <v>0</v>
      </c>
    </row>
    <row r="18" spans="2:14" ht="15" customHeight="1" thickBot="1">
      <c r="B18" s="109"/>
      <c r="C18" s="79"/>
      <c r="D18" s="79"/>
      <c r="E18" s="80"/>
      <c r="F18" s="55" t="s">
        <v>14</v>
      </c>
      <c r="G18" s="79" t="s">
        <v>16</v>
      </c>
      <c r="H18" s="79"/>
      <c r="I18" s="79"/>
      <c r="J18" s="80"/>
      <c r="K18" s="55" t="s">
        <v>14</v>
      </c>
      <c r="L18" s="79" t="s">
        <v>16</v>
      </c>
      <c r="M18" s="79"/>
      <c r="N18" s="80"/>
    </row>
    <row r="19" spans="2:19" ht="15" customHeight="1" thickBot="1">
      <c r="B19" s="83"/>
      <c r="C19" s="84"/>
      <c r="D19" s="84"/>
      <c r="E19" s="85"/>
      <c r="F19" s="27" t="s">
        <v>31</v>
      </c>
      <c r="G19" s="81" t="s">
        <v>55</v>
      </c>
      <c r="H19" s="81"/>
      <c r="I19" s="81"/>
      <c r="J19" s="82"/>
      <c r="K19" s="23" t="s">
        <v>85</v>
      </c>
      <c r="L19" s="81" t="s">
        <v>114</v>
      </c>
      <c r="M19" s="81"/>
      <c r="N19" s="82"/>
      <c r="P19" s="56" t="s">
        <v>41</v>
      </c>
      <c r="Q19" s="36"/>
      <c r="R19" s="44" t="s">
        <v>61</v>
      </c>
      <c r="S19" s="45">
        <f>IF(P17&gt;15,6,3)</f>
        <v>3</v>
      </c>
    </row>
    <row r="20" spans="2:19" ht="15" customHeight="1" thickBot="1">
      <c r="B20" s="83"/>
      <c r="C20" s="84"/>
      <c r="D20" s="84"/>
      <c r="E20" s="85"/>
      <c r="F20" s="7" t="s">
        <v>15</v>
      </c>
      <c r="G20" s="81" t="s">
        <v>17</v>
      </c>
      <c r="H20" s="81"/>
      <c r="I20" s="81"/>
      <c r="J20" s="82"/>
      <c r="K20" s="24" t="s">
        <v>138</v>
      </c>
      <c r="L20" s="81" t="s">
        <v>89</v>
      </c>
      <c r="M20" s="81"/>
      <c r="N20" s="82"/>
      <c r="P20" s="37">
        <f>ROUND(D17+H17+M17,0)</f>
        <v>0</v>
      </c>
      <c r="Q20" s="36"/>
      <c r="R20" s="38" t="str">
        <f>IF(S19=3,"прве две рате","првих пет рата")</f>
        <v>прве две рате</v>
      </c>
      <c r="S20" s="10">
        <f>ROUND(P20/S19,0)</f>
        <v>0</v>
      </c>
    </row>
    <row r="21" spans="2:19" s="34" customFormat="1" ht="15.75" customHeight="1" thickBot="1">
      <c r="B21" s="83"/>
      <c r="C21" s="84"/>
      <c r="D21" s="84"/>
      <c r="E21" s="85"/>
      <c r="F21" s="7"/>
      <c r="G21" s="88" t="s">
        <v>32</v>
      </c>
      <c r="H21" s="88"/>
      <c r="I21" s="88"/>
      <c r="J21" s="89"/>
      <c r="K21" s="48" t="s">
        <v>139</v>
      </c>
      <c r="L21" s="88" t="s">
        <v>140</v>
      </c>
      <c r="M21" s="88"/>
      <c r="N21" s="89"/>
      <c r="R21" s="39" t="str">
        <f>"последња, "&amp;S19&amp;". рата"</f>
        <v>последња, 3. рата</v>
      </c>
      <c r="S21" s="46">
        <f>P20-(S19-1)*S20</f>
        <v>0</v>
      </c>
    </row>
    <row r="22" spans="2:19" s="34" customFormat="1" ht="15.75" customHeight="1">
      <c r="B22" s="57"/>
      <c r="C22" s="58"/>
      <c r="D22" s="58"/>
      <c r="E22" s="59"/>
      <c r="F22" s="7"/>
      <c r="G22" s="51"/>
      <c r="H22" s="51"/>
      <c r="I22" s="51"/>
      <c r="J22" s="52"/>
      <c r="K22" s="48"/>
      <c r="L22" s="88" t="s">
        <v>141</v>
      </c>
      <c r="M22" s="88"/>
      <c r="N22" s="89"/>
      <c r="R22" s="39"/>
      <c r="S22" s="50"/>
    </row>
    <row r="23" spans="2:19" s="34" customFormat="1" ht="15.75" customHeight="1" thickBot="1">
      <c r="B23" s="60"/>
      <c r="C23" s="61"/>
      <c r="D23" s="61"/>
      <c r="E23" s="62"/>
      <c r="F23" s="28"/>
      <c r="G23" s="53"/>
      <c r="H23" s="53"/>
      <c r="I23" s="53"/>
      <c r="J23" s="54"/>
      <c r="K23" s="49"/>
      <c r="L23" s="70" t="s">
        <v>142</v>
      </c>
      <c r="M23" s="70"/>
      <c r="N23" s="71"/>
      <c r="R23" s="39"/>
      <c r="S23" s="50"/>
    </row>
    <row r="24" spans="2:14" s="34" customFormat="1" ht="15.75" thickBot="1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9" s="34" customFormat="1" ht="21.75" thickBot="1">
      <c r="B25" s="67" t="s">
        <v>42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S25" s="47"/>
    </row>
  </sheetData>
  <sheetProtection/>
  <mergeCells count="65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B25:N25"/>
    <mergeCell ref="L22:N22"/>
    <mergeCell ref="L23:N23"/>
    <mergeCell ref="B20:E20"/>
    <mergeCell ref="G20:J20"/>
    <mergeCell ref="L20:N20"/>
    <mergeCell ref="B21:E21"/>
    <mergeCell ref="G21:J21"/>
    <mergeCell ref="L21:N21"/>
  </mergeCells>
  <conditionalFormatting sqref="J16">
    <cfRule type="cellIs" priority="6" dxfId="32" operator="greaterThan" stopIfTrue="1">
      <formula>60</formula>
    </cfRule>
  </conditionalFormatting>
  <conditionalFormatting sqref="N16">
    <cfRule type="cellIs" priority="5" dxfId="32" operator="greaterThan" stopIfTrue="1">
      <formula>60</formula>
    </cfRule>
  </conditionalFormatting>
  <conditionalFormatting sqref="P17">
    <cfRule type="cellIs" priority="1" dxfId="33" operator="lessThan" stopIfTrue="1">
      <formula>37</formula>
    </cfRule>
    <cfRule type="cellIs" priority="2" dxfId="34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2023-09-07T10:15:33Z</dcterms:modified>
  <cp:category/>
  <cp:version/>
  <cp:contentType/>
  <cp:contentStatus/>
</cp:coreProperties>
</file>